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49d32493a3435a" /></Relationships>
</file>

<file path=xl/workbook.xml><?xml version="1.0" encoding="utf-8"?>
<x:workbook xmlns:x="http://schemas.openxmlformats.org/spreadsheetml/2006/main">
  <x:sheets>
    <x:sheet xmlns:r="http://schemas.openxmlformats.org/officeDocument/2006/relationships" name="Application" sheetId="1" r:id="R48a685a411fe4ed8"/>
    <x:sheet xmlns:r="http://schemas.openxmlformats.org/officeDocument/2006/relationships" name="Fictional example" sheetId="2" r:id="R270c0bd6654749e2"/>
    <x:sheet xmlns:r="http://schemas.openxmlformats.org/officeDocument/2006/relationships" name="Criteria 2026" sheetId="3" r:id="Rda4d6eaf6bce4a65"/>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202020"/>
      <x:name val="Arial"/>
    </x:font>
    <x:font>
      <x:b/>
      <x:sz val="11"/>
      <x:color rgb="FF202020"/>
      <x:name val="Arial"/>
    </x:font>
    <x:font>
      <x:b/>
      <x:sz val="16"/>
      <x:color rgb="FF202020"/>
      <x:name val="Arial"/>
    </x:font>
    <x:font>
      <x:b/>
      <x:sz val="11"/>
      <x:color rgb="FF202020"/>
      <x:name val="Carlito"/>
    </x:font>
  </x:fonts>
  <x:fills count="5">
    <x:fill>
      <x:patternFill patternType="none"/>
    </x:fill>
    <x:fill>
      <x:patternFill patternType="gray125"/>
    </x:fill>
    <x:fill>
      <x:patternFill patternType="solid">
        <x:fgColor rgb="FFF7D32F"/>
      </x:patternFill>
    </x:fill>
    <x:fill>
      <x:patternFill patternType="solid">
        <x:fgColor rgb="FFDDF4FA"/>
      </x:patternFill>
    </x:fill>
    <x:fill>
      <x:patternFill patternType="solid">
        <x:fgColor rgb="FFF1F4F6"/>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3" fillId="2" borderId="0" xfId="0" applyNumberFormat="1" applyFont="1" applyFill="1" applyBorder="1" applyAlignment="1">
      <x:alignment wrapText="1"/>
    </x:xf>
    <x:xf numFmtId="0" fontId="3" fillId="2" borderId="0" xfId="0" applyNumberFormat="1" applyFont="1" applyFill="1" applyBorder="1"/>
    <x:xf numFmtId="0" fontId="1" fillId="3" borderId="0" xfId="0" applyNumberFormat="1" applyFont="1" applyFill="1" applyBorder="1"/>
    <x:xf numFmtId="0" fontId="0"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96a22e62cd44349" /><Relationship Type="http://schemas.openxmlformats.org/officeDocument/2006/relationships/theme" Target="/xl/theme/theme1.xml" Id="R19c1c40e7e054adc" /><Relationship Type="http://schemas.openxmlformats.org/officeDocument/2006/relationships/sharedStrings" Target="/xl/sharedStrings.xml" Id="R1848df2aa1d747eb" /><Relationship Type="http://schemas.openxmlformats.org/officeDocument/2006/relationships/worksheet" Target="/xl/worksheets/sheet1.xml" Id="R48a685a411fe4ed8" /><Relationship Type="http://schemas.openxmlformats.org/officeDocument/2006/relationships/worksheet" Target="/xl/worksheets/sheet2.xml" Id="R270c0bd6654749e2" /><Relationship Type="http://schemas.openxmlformats.org/officeDocument/2006/relationships/worksheet" Target="/xl/worksheets/sheet3.xml" Id="Rda4d6eaf6bce4a6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F7D32F"/>
  </x:sheetPr>
  <x:sheetViews>
    <x:sheetView showGridLines="0" workbookViewId="0">
      <x:pane xSplit="1" topLeftCell="B1" activePane="topRight" state="frozen"/>
    </x:sheetView>
  </x:sheetViews>
  <x:sheetFormatPr defaultRowHeight="15"/>
  <x:cols>
    <x:col min="14" max="14" width="40" hidden="0" customWidth="1"/>
    <x:col min="15" max="15" width="12" hidden="0" customWidth="1"/>
    <x:col min="16" max="16" width="12" hidden="0" customWidth="1"/>
    <x:col min="17" max="17" width="12" hidden="0" customWidth="1"/>
    <x:col min="18" max="18" width="12" hidden="0" customWidth="1"/>
    <x:col min="1" max="1" width="6" hidden="0" customWidth="1"/>
    <x:col min="2" max="2" width="27" hidden="0" customWidth="1"/>
    <x:col min="3" max="3" width="45" hidden="0" customWidth="1"/>
    <x:col min="4" max="4" width="45" hidden="0" customWidth="1"/>
    <x:col min="5" max="5" width="18" hidden="0" customWidth="1"/>
    <x:col min="6" max="6" width="12" hidden="0" customWidth="1"/>
    <x:col min="7" max="7" width="13" hidden="0" customWidth="1"/>
    <x:col min="8" max="8" width="24" hidden="0" customWidth="1"/>
    <x:col min="9" max="9" width="12" hidden="0" customWidth="1"/>
    <x:col min="10" max="10" width="45" hidden="0" customWidth="1"/>
    <x:col min="11" max="11" width="40" hidden="0" customWidth="1"/>
    <x:col min="12" max="12" width="35" hidden="0" customWidth="1"/>
  </x:cols>
  <x:sheetData>
    <x:row r="1" ht="40" customHeight="1">
      <x:c r="A1" s="7" t="str">
        <x:v>Collections and museums diagnostic — application template</x:v>
      </x:c>
      <x:c r="B1" s="7"/>
      <x:c r="C1" s="7"/>
      <x:c r="D1" s="7"/>
      <x:c r="E1" s="7"/>
      <x:c r="F1" s="7"/>
      <x:c r="G1" s="8"/>
      <x:c r="H1" s="8"/>
      <x:c r="I1" s="8"/>
      <x:c r="J1" s="8"/>
      <x:c r="K1" s="8"/>
      <x:c r="L1" s="8"/>
    </x:row>
    <x:row r="2" ht="40" customHeight="1">
      <x:c r="A2" s="5" t="str">
        <x:v>Instrument version: 18 May 2026. Fill in the blue cells. Refer to the Criteria 2026 worksheet.</x:v>
      </x:c>
      <x:c r="B2" s="5"/>
      <x:c r="C2" s="5"/>
      <x:c r="D2" s="5"/>
      <x:c r="E2" s="5"/>
      <x:c r="F2" s="5"/>
      <x:c r="G2" s="1"/>
      <x:c r="H2" s="1"/>
      <x:c r="I2" s="1"/>
      <x:c r="J2" s="1"/>
      <x:c r="K2" s="1"/>
      <x:c r="L2" s="1"/>
    </x:row>
    <x:row r="3">
      <x:c r="A3" s="1"/>
      <x:c r="B3" s="1"/>
      <x:c r="C3" s="1"/>
      <x:c r="D3" s="1"/>
      <x:c r="E3" s="1"/>
      <x:c r="F3" s="1"/>
      <x:c r="G3" s="1"/>
      <x:c r="H3" s="1"/>
      <x:c r="I3" s="1"/>
      <x:c r="J3" s="1"/>
      <x:c r="K3" s="1"/>
      <x:c r="L3" s="1"/>
    </x:row>
    <x:row r="4" ht="62" customHeight="1">
      <x:c r="A4" s="1" t="str">
        <x:v>Collection</x:v>
      </x:c>
      <x:c r="B4" s="9"/>
      <x:c r="C4" s="1"/>
      <x:c r="D4" s="1" t="str">
        <x:v>Level</x:v>
      </x:c>
      <x:c r="E4" s="1" t="str">
        <x:v>Questions at this level</x:v>
      </x:c>
      <x:c r="F4" s="1"/>
      <x:c r="G4" s="1"/>
      <x:c r="H4" s="5" t="str">
        <x:v>Score obtained (assessed responses)</x:v>
      </x:c>
      <x:c r="I4" s="5" t="n">
        <x:f>SUM(I17:I90)</x:f>
        <x:v>0</x:v>
      </x:c>
      <x:c r="J4" s="1"/>
      <x:c r="K4" s="1"/>
      <x:c r="L4" s="1"/>
    </x:row>
    <x:row r="5" ht="62" customHeight="1">
      <x:c r="A5" s="1" t="str">
        <x:v>Function</x:v>
      </x:c>
      <x:c r="B5" s="9"/>
      <x:c r="C5" s="1"/>
      <x:c r="D5" s="1" t="n">
        <x:v>1</x:v>
      </x:c>
      <x:c r="E5" s="1" t="n">
        <x:f>COUNTIFS(E17:E90,"Assessed",F17:F90,1)</x:f>
        <x:v>0</x:v>
      </x:c>
      <x:c r="F5" s="1"/>
      <x:c r="G5" s="1"/>
      <x:c r="H5" s="5" t="str">
        <x:v>Expected maximum for the selected function</x:v>
      </x:c>
      <x:c r="I5" s="5" t="str">
        <x:f>IF(B5="","",SUM(H17:H90))</x:f>
      </x:c>
      <x:c r="J5" s="1"/>
      <x:c r="K5" s="1"/>
      <x:c r="L5" s="1"/>
    </x:row>
    <x:row r="6" ht="62" customHeight="1">
      <x:c r="A6" s="1" t="str">
        <x:v>Assessment date</x:v>
      </x:c>
      <x:c r="B6" s="9"/>
      <x:c r="C6" s="1"/>
      <x:c r="D6" s="1" t="n">
        <x:v>2</x:v>
      </x:c>
      <x:c r="E6" s="1" t="n">
        <x:f>COUNTIFS(E17:E90,"Assessed",F17:F90,2)</x:f>
        <x:v>0</x:v>
      </x:c>
      <x:c r="F6" s="1"/>
      <x:c r="G6" s="1"/>
      <x:c r="H6" s="5" t="str">
        <x:v>Questions marked NR</x:v>
      </x:c>
      <x:c r="I6" s="5" t="n">
        <x:f>COUNTIFS(E17:E90,"NR")</x:f>
        <x:v>0</x:v>
      </x:c>
      <x:c r="J6" s="1"/>
      <x:c r="K6" s="1"/>
      <x:c r="L6" s="1"/>
    </x:row>
    <x:row r="7" ht="62" customHeight="1">
      <x:c r="A7" s="1" t="str">
        <x:v>Assessor</x:v>
      </x:c>
      <x:c r="B7" s="9"/>
      <x:c r="C7" s="1"/>
      <x:c r="D7" s="1" t="n">
        <x:v>3</x:v>
      </x:c>
      <x:c r="E7" s="1" t="n">
        <x:f>COUNTIFS(E17:E90,"Assessed",F17:F90,3)</x:f>
        <x:v>0</x:v>
      </x:c>
      <x:c r="F7" s="1"/>
      <x:c r="G7" s="1"/>
      <x:c r="H7" s="5" t="str">
        <x:v>Not applicable questions (review)</x:v>
      </x:c>
      <x:c r="I7" s="5" t="n">
        <x:f>COUNTIFS(E17:E90,"Not applicable")</x:f>
        <x:v>0</x:v>
      </x:c>
      <x:c r="J7" s="1"/>
      <x:c r="K7" s="1"/>
      <x:c r="L7" s="1"/>
    </x:row>
    <x:row r="8">
      <x:c r="A8" s="1"/>
      <x:c r="B8" s="1"/>
      <x:c r="C8" s="1"/>
      <x:c r="D8" s="1" t="n">
        <x:v>4</x:v>
      </x:c>
      <x:c r="E8" s="1" t="n">
        <x:f>COUNTIFS(E17:E90,"Assessed",F17:F90,4)</x:f>
        <x:v>0</x:v>
      </x:c>
      <x:c r="F8" s="1"/>
      <x:c r="G8" s="1"/>
      <x:c r="H8" s="1"/>
      <x:c r="I8" s="1"/>
      <x:c r="J8" s="1"/>
      <x:c r="K8" s="1"/>
      <x:c r="L8" s="1"/>
    </x:row>
    <x:row r="9">
      <x:c r="A9" s="1"/>
      <x:c r="B9" s="1"/>
      <x:c r="C9" s="1"/>
      <x:c r="D9" s="1"/>
      <x:c r="E9" s="1"/>
      <x:c r="F9" s="1"/>
      <x:c r="G9" s="1"/>
      <x:c r="H9" s="5" t="str">
        <x:v>Descriptive score: missing responses are not scored as zero. The expected maximum includes questions with a weight for the selected function. Review outstanding issues before interpreting the total; there is no automatic overall classification.</x:v>
      </x:c>
      <x:c r="I9" s="5"/>
      <x:c r="J9" s="5"/>
      <x:c r="K9" s="5"/>
      <x:c r="L9" s="5"/>
    </x:row>
    <x:row r="10" ht="40" customHeight="1">
      <x:c r="A10" s="5" t="str">
        <x:v>The summary shows the distribution of levels. Ties are retained. There is no automatic overall classification.</x:v>
      </x:c>
      <x:c r="B10" s="5"/>
      <x:c r="C10" s="5"/>
      <x:c r="D10" s="5"/>
      <x:c r="E10" s="5"/>
      <x:c r="F10" s="5"/>
      <x:c r="G10" s="1"/>
      <x:c r="H10" s="5"/>
      <x:c r="I10" s="5"/>
      <x:c r="J10" s="5"/>
      <x:c r="K10" s="5"/>
      <x:c r="L10" s="5"/>
    </x:row>
    <x:row r="11" ht="40" customHeight="1">
      <x:c r="A11" s="5" t="str">
        <x:v>Consolidation: level × weight for each question; maximum = 4 × weight. Analyze results by category.</x:v>
      </x:c>
      <x:c r="B11" s="5"/>
      <x:c r="C11" s="5"/>
      <x:c r="D11" s="5"/>
      <x:c r="E11" s="5"/>
      <x:c r="F11" s="5"/>
      <x:c r="G11" s="1"/>
      <x:c r="H11" s="5"/>
      <x:c r="I11" s="5"/>
      <x:c r="J11" s="5"/>
      <x:c r="K11" s="5"/>
      <x:c r="L11" s="5"/>
    </x:row>
    <x:row r="12" ht="40" customHeight="1">
      <x:c r="A12" s="5" t="str">
        <x:v>Missing information: mark NR (not reported) and record the outstanding issue. Not applicable: explain and refer to the team; no calculation rule has been defined.</x:v>
      </x:c>
      <x:c r="B12" s="5"/>
      <x:c r="C12" s="5"/>
      <x:c r="D12" s="5"/>
      <x:c r="E12" s="5"/>
      <x:c r="F12" s="5"/>
      <x:c r="G12" s="1"/>
      <x:c r="H12" s="1"/>
      <x:c r="I12" s="1"/>
      <x:c r="J12" s="1"/>
      <x:c r="K12" s="1"/>
      <x:c r="L12" s="1"/>
    </x:row>
    <x:row r="13" ht="40" customHeight="1">
      <x:c r="A13" s="5" t="str">
        <x:v>After analysis, prepare a report for the curator with context, priorities and recommendations. Protect sensitive information.</x:v>
      </x:c>
      <x:c r="B13" s="5"/>
      <x:c r="C13" s="5"/>
      <x:c r="D13" s="5"/>
      <x:c r="E13" s="5"/>
      <x:c r="F13" s="5"/>
      <x:c r="G13" s="1"/>
      <x:c r="H13" s="1"/>
      <x:c r="I13" s="1"/>
      <x:c r="J13" s="1"/>
      <x:c r="K13" s="1"/>
      <x:c r="L13" s="1"/>
    </x:row>
    <x:row r="14" ht="40" customHeight="1">
      <x:c r="A14" s="5" t="str">
        <x:v>The example uses simulated criteria and levels. Evidence entries only indicate what to record in a real assessment.</x:v>
      </x:c>
      <x:c r="B14" s="5"/>
      <x:c r="C14" s="5"/>
      <x:c r="D14" s="5"/>
      <x:c r="E14" s="5"/>
      <x:c r="F14" s="5"/>
      <x:c r="G14" s="1"/>
      <x:c r="H14" s="1"/>
      <x:c r="I14" s="1"/>
      <x:c r="J14" s="1"/>
      <x:c r="K14" s="1"/>
      <x:c r="L14" s="1"/>
    </x:row>
    <x:row r="15">
      <x:c r="A15" s="1"/>
      <x:c r="B15" s="1"/>
      <x:c r="C15" s="1"/>
      <x:c r="D15" s="1"/>
      <x:c r="E15" s="1"/>
      <x:c r="F15" s="1"/>
      <x:c r="G15" s="1"/>
      <x:c r="H15" s="1"/>
      <x:c r="I15" s="1"/>
      <x:c r="J15" s="1"/>
      <x:c r="K15" s="1"/>
      <x:c r="L15" s="1"/>
    </x:row>
    <x:row r="16" ht="46" customHeight="1">
      <x:c r="A16" s="4" t="str">
        <x:v>No.</x:v>
      </x:c>
      <x:c r="B16" s="4" t="str">
        <x:v>Category</x:v>
      </x:c>
      <x:c r="C16" s="4" t="str">
        <x:v>Question</x:v>
      </x:c>
      <x:c r="D16" s="4" t="str">
        <x:v>Response / observation</x:v>
      </x:c>
      <x:c r="E16" s="4" t="str">
        <x:v>Status</x:v>
      </x:c>
      <x:c r="F16" s="4" t="str">
        <x:v>Level (1–4)</x:v>
      </x:c>
      <x:c r="G16" s="4" t="str">
        <x:v>Weight</x:v>
      </x:c>
      <x:c r="H16" s="4" t="str">
        <x:v>Maximum</x:v>
      </x:c>
      <x:c r="I16" s="4" t="str">
        <x:v>Score</x:v>
      </x:c>
      <x:c r="J16" s="4" t="str">
        <x:v>Selected criterion</x:v>
      </x:c>
      <x:c r="K16" s="4" t="str">
        <x:v>Evidence / source</x:v>
      </x:c>
      <x:c r="L16" s="4" t="str">
        <x:v>Priority / follow-up</x:v>
      </x:c>
      <x:c r="N16" s="12" t="str">
        <x:v>Category</x:v>
      </x:c>
      <x:c r="O16" s="12" t="str">
        <x:v>Level 1</x:v>
      </x:c>
      <x:c r="P16" s="12" t="str">
        <x:v>Level 2</x:v>
      </x:c>
      <x:c r="Q16" s="12" t="str">
        <x:v>Level 3</x:v>
      </x:c>
      <x:c r="R16" s="12" t="str">
        <x:v>Level 4</x:v>
      </x:c>
    </x:row>
    <x:row r="17" ht="120" customHeight="1">
      <x:c r="A17" s="5" t="n">
        <x:v>1</x:v>
      </x:c>
      <x:c r="B17" s="5" t="str">
        <x:v>GENERAL INFORMATION</x:v>
      </x:c>
      <x:c r="C17" s="5" t="str">
        <x:v>What is the name of the collection?</x:v>
      </x:c>
      <x:c r="D17" s="14"/>
      <x:c r="E17" s="14"/>
      <x:c r="F17" s="14"/>
      <x:c r="G17" s="15" t="str">
        <x:f>IF($B$5="","",IF($B$5="Scientific",'Criteria 2026'!A4,IF($B$5="Educational",'Criteria 2026'!B4,'Criteria 2026'!C4)))</x:f>
      </x:c>
      <x:c r="H17" s="15" t="str">
        <x:f>IF(ISNUMBER(G17),4*G17,"")</x:f>
      </x:c>
      <x:c r="I17" s="15" t="str">
        <x:f>IF(AND(E17="Assessed",ISNUMBER(F17),F17&gt;=1,F17&lt;=4,ISNUMBER(G17),J17&lt;&gt;""),F17*G17,"")</x:f>
      </x:c>
      <x:c r="J17" s="15" t="str">
        <x:f>IF(AND(ISNUMBER(F17),F17&gt;=1,F17&lt;=4),INDEX('Criteria 2026'!J4:M4,1,F17)&amp;"","")</x:f>
      </x:c>
      <x:c r="K17" s="14"/>
      <x:c r="L17" s="14"/>
      <x:c r="N17" s="13" t="str">
        <x:v>GENERAL INFORMATION</x:v>
      </x:c>
      <x:c r="O17" s="13" t="n">
        <x:f>COUNTIFS($B$17:$B$90,N17,$E$17:$E$90,"Assessed",$F$17:$F$90,1)</x:f>
        <x:v>0</x:v>
      </x:c>
      <x:c r="P17" s="13" t="n">
        <x:f>COUNTIFS($B$17:$B$90,N17,$E$17:$E$90,"Assessed",$F$17:$F$90,2)</x:f>
        <x:v>0</x:v>
      </x:c>
      <x:c r="Q17" s="13" t="n">
        <x:f>COUNTIFS($B$17:$B$90,N17,$E$17:$E$90,"Assessed",$F$17:$F$90,3)</x:f>
        <x:v>0</x:v>
      </x:c>
      <x:c r="R17" s="13" t="n">
        <x:f>COUNTIFS($B$17:$B$90,N17,$E$17:$E$90,"Assessed",$F$17:$F$90,4)</x:f>
        <x:v>0</x:v>
      </x:c>
    </x:row>
    <x:row r="18" ht="120" customHeight="1">
      <x:c r="A18" s="5" t="n">
        <x:v>2</x:v>
      </x:c>
      <x:c r="B18" s="5" t="str">
        <x:v>GENERAL INFORMATION</x:v>
      </x:c>
      <x:c r="C18" s="5" t="str">
        <x:v>What is the name of the person in charge (profession)?</x:v>
      </x:c>
      <x:c r="D18" s="14"/>
      <x:c r="E18" s="14"/>
      <x:c r="F18" s="14"/>
      <x:c r="G18" s="15" t="str">
        <x:f>IF($B$5="","",IF($B$5="Scientific",'Criteria 2026'!A5,IF($B$5="Educational",'Criteria 2026'!B5,'Criteria 2026'!C5)))</x:f>
      </x:c>
      <x:c r="H18" s="15" t="str">
        <x:f>IF(ISNUMBER(G18),4*G18,"")</x:f>
      </x:c>
      <x:c r="I18" s="15" t="str">
        <x:f>IF(AND(E18="Assessed",ISNUMBER(F18),F18&gt;=1,F18&lt;=4,ISNUMBER(G18),J18&lt;&gt;""),F18*G18,"")</x:f>
      </x:c>
      <x:c r="J18" s="15" t="str">
        <x:f>IF(AND(ISNUMBER(F18),F18&gt;=1,F18&lt;=4),INDEX('Criteria 2026'!J5:M5,1,F18)&amp;"","")</x:f>
      </x:c>
      <x:c r="K18" s="14"/>
      <x:c r="L18" s="14"/>
      <x:c r="N18" s="13" t="str">
        <x:v>HOLDINGS</x:v>
      </x:c>
      <x:c r="O18" s="13" t="n">
        <x:f>COUNTIFS($B$17:$B$90,N18,$E$17:$E$90,"Assessed",$F$17:$F$90,1)</x:f>
        <x:v>0</x:v>
      </x:c>
      <x:c r="P18" s="13" t="n">
        <x:f>COUNTIFS($B$17:$B$90,N18,$E$17:$E$90,"Assessed",$F$17:$F$90,2)</x:f>
        <x:v>0</x:v>
      </x:c>
      <x:c r="Q18" s="13" t="n">
        <x:f>COUNTIFS($B$17:$B$90,N18,$E$17:$E$90,"Assessed",$F$17:$F$90,3)</x:f>
        <x:v>0</x:v>
      </x:c>
      <x:c r="R18" s="13" t="n">
        <x:f>COUNTIFS($B$17:$B$90,N18,$E$17:$E$90,"Assessed",$F$17:$F$90,4)</x:f>
        <x:v>0</x:v>
      </x:c>
    </x:row>
    <x:row r="19" ht="120" customHeight="1">
      <x:c r="A19" s="5" t="n">
        <x:v>3</x:v>
      </x:c>
      <x:c r="B19" s="5" t="str">
        <x:v>GENERAL INFORMATION</x:v>
      </x:c>
      <x:c r="C19" s="5" t="str">
        <x:v>What is the profession or educational background of the person in charge of the collection?</x:v>
      </x:c>
      <x:c r="D19" s="14"/>
      <x:c r="E19" s="14"/>
      <x:c r="F19" s="14"/>
      <x:c r="G19" s="15" t="str">
        <x:f>IF($B$5="","",IF($B$5="Scientific",'Criteria 2026'!A6,IF($B$5="Educational",'Criteria 2026'!B6,'Criteria 2026'!C6)))</x:f>
      </x:c>
      <x:c r="H19" s="15" t="str">
        <x:f>IF(ISNUMBER(G19),4*G19,"")</x:f>
      </x:c>
      <x:c r="I19" s="15" t="str">
        <x:f>IF(AND(E19="Assessed",ISNUMBER(F19),F19&gt;=1,F19&lt;=4,ISNUMBER(G19),J19&lt;&gt;""),F19*G19,"")</x:f>
      </x:c>
      <x:c r="J19" s="15" t="str">
        <x:f>IF(AND(ISNUMBER(F19),F19&gt;=1,F19&lt;=4),INDEX('Criteria 2026'!J6:M6,1,F19)&amp;"","")</x:f>
      </x:c>
      <x:c r="K19" s="14"/>
      <x:c r="L19" s="14"/>
      <x:c r="N19" s="13" t="str">
        <x:v>COLLECTION MANAGEMENT</x:v>
      </x:c>
      <x:c r="O19" s="13" t="n">
        <x:f>COUNTIFS($B$17:$B$90,N19,$E$17:$E$90,"Assessed",$F$17:$F$90,1)</x:f>
        <x:v>0</x:v>
      </x:c>
      <x:c r="P19" s="13" t="n">
        <x:f>COUNTIFS($B$17:$B$90,N19,$E$17:$E$90,"Assessed",$F$17:$F$90,2)</x:f>
        <x:v>0</x:v>
      </x:c>
      <x:c r="Q19" s="13" t="n">
        <x:f>COUNTIFS($B$17:$B$90,N19,$E$17:$E$90,"Assessed",$F$17:$F$90,3)</x:f>
        <x:v>0</x:v>
      </x:c>
      <x:c r="R19" s="13" t="n">
        <x:f>COUNTIFS($B$17:$B$90,N19,$E$17:$E$90,"Assessed",$F$17:$F$90,4)</x:f>
        <x:v>0</x:v>
      </x:c>
    </x:row>
    <x:row r="20" ht="120" customHeight="1">
      <x:c r="A20" s="5" t="n">
        <x:v>4</x:v>
      </x:c>
      <x:c r="B20" s="5" t="str">
        <x:v>GENERAL INFORMATION</x:v>
      </x:c>
      <x:c r="C20" s="5" t="str">
        <x:v>What is the job title of the person in charge of the collection?</x:v>
      </x:c>
      <x:c r="D20" s="14"/>
      <x:c r="E20" s="14"/>
      <x:c r="F20" s="14"/>
      <x:c r="G20" s="15" t="str">
        <x:f>IF($B$5="","",IF($B$5="Scientific",'Criteria 2026'!A7,IF($B$5="Educational",'Criteria 2026'!B7,'Criteria 2026'!C7)))</x:f>
      </x:c>
      <x:c r="H20" s="15" t="str">
        <x:f>IF(ISNUMBER(G20),4*G20,"")</x:f>
      </x:c>
      <x:c r="I20" s="15" t="str">
        <x:f>IF(AND(E20="Assessed",ISNUMBER(F20),F20&gt;=1,F20&lt;=4,ISNUMBER(G20),J20&lt;&gt;""),F20*G20,"")</x:f>
      </x:c>
      <x:c r="J20" s="15" t="str">
        <x:f>IF(AND(ISNUMBER(F20),F20&gt;=1,F20&lt;=4),INDEX('Criteria 2026'!J7:M7,1,F20)&amp;"","")</x:f>
      </x:c>
      <x:c r="K20" s="14"/>
      <x:c r="L20" s="14"/>
      <x:c r="N20" s="13" t="str">
        <x:v>COLLECTION STORAGE (HOUSING)</x:v>
      </x:c>
      <x:c r="O20" s="13" t="n">
        <x:f>COUNTIFS($B$17:$B$90,N20,$E$17:$E$90,"Assessed",$F$17:$F$90,1)</x:f>
        <x:v>0</x:v>
      </x:c>
      <x:c r="P20" s="13" t="n">
        <x:f>COUNTIFS($B$17:$B$90,N20,$E$17:$E$90,"Assessed",$F$17:$F$90,2)</x:f>
        <x:v>0</x:v>
      </x:c>
      <x:c r="Q20" s="13" t="n">
        <x:f>COUNTIFS($B$17:$B$90,N20,$E$17:$E$90,"Assessed",$F$17:$F$90,3)</x:f>
        <x:v>0</x:v>
      </x:c>
      <x:c r="R20" s="13" t="n">
        <x:f>COUNTIFS($B$17:$B$90,N20,$E$17:$E$90,"Assessed",$F$17:$F$90,4)</x:f>
        <x:v>0</x:v>
      </x:c>
    </x:row>
    <x:row r="21" ht="120" customHeight="1">
      <x:c r="A21" s="5" t="n">
        <x:v>5</x:v>
      </x:c>
      <x:c r="B21" s="5" t="str">
        <x:v>GENERAL INFORMATION</x:v>
      </x:c>
      <x:c r="C21" s="5" t="str">
        <x:v>Has the person in charge been officially appointed?</x:v>
      </x:c>
      <x:c r="D21" s="14"/>
      <x:c r="E21" s="14"/>
      <x:c r="F21" s="14"/>
      <x:c r="G21" s="15" t="str">
        <x:f>IF($B$5="","",IF($B$5="Scientific",'Criteria 2026'!A8,IF($B$5="Educational",'Criteria 2026'!B8,'Criteria 2026'!C8)))</x:f>
      </x:c>
      <x:c r="H21" s="15" t="str">
        <x:f>IF(ISNUMBER(G21),4*G21,"")</x:f>
      </x:c>
      <x:c r="I21" s="15" t="str">
        <x:f>IF(AND(E21="Assessed",ISNUMBER(F21),F21&gt;=1,F21&lt;=4,ISNUMBER(G21),J21&lt;&gt;""),F21*G21,"")</x:f>
      </x:c>
      <x:c r="J21" s="15" t="str">
        <x:f>IF(AND(ISNUMBER(F21),F21&gt;=1,F21&lt;=4),INDEX('Criteria 2026'!J8:M8,1,F21)&amp;"","")</x:f>
      </x:c>
      <x:c r="K21" s="14"/>
      <x:c r="L21" s="14"/>
      <x:c r="N21" s="13" t="str">
        <x:v>DATABASE</x:v>
      </x:c>
      <x:c r="O21" s="13" t="n">
        <x:f>COUNTIFS($B$17:$B$90,N21,$E$17:$E$90,"Assessed",$F$17:$F$90,1)</x:f>
        <x:v>0</x:v>
      </x:c>
      <x:c r="P21" s="13" t="n">
        <x:f>COUNTIFS($B$17:$B$90,N21,$E$17:$E$90,"Assessed",$F$17:$F$90,2)</x:f>
        <x:v>0</x:v>
      </x:c>
      <x:c r="Q21" s="13" t="n">
        <x:f>COUNTIFS($B$17:$B$90,N21,$E$17:$E$90,"Assessed",$F$17:$F$90,3)</x:f>
        <x:v>0</x:v>
      </x:c>
      <x:c r="R21" s="13" t="n">
        <x:f>COUNTIFS($B$17:$B$90,N21,$E$17:$E$90,"Assessed",$F$17:$F$90,4)</x:f>
        <x:v>0</x:v>
      </x:c>
    </x:row>
    <x:row r="22" ht="120" customHeight="1">
      <x:c r="A22" s="5" t="n">
        <x:v>6</x:v>
      </x:c>
      <x:c r="B22" s="5" t="str">
        <x:v>GENERAL INFORMATION</x:v>
      </x:c>
      <x:c r="C22" s="5" t="str">
        <x:v>Is the collection affiliated with a museum institution?</x:v>
      </x:c>
      <x:c r="D22" s="14"/>
      <x:c r="E22" s="14"/>
      <x:c r="F22" s="14"/>
      <x:c r="G22" s="15" t="str">
        <x:f>IF($B$5="","",IF($B$5="Scientific",'Criteria 2026'!A9,IF($B$5="Educational",'Criteria 2026'!B9,'Criteria 2026'!C9)))</x:f>
      </x:c>
      <x:c r="H22" s="15" t="str">
        <x:f>IF(ISNUMBER(G22),4*G22,"")</x:f>
      </x:c>
      <x:c r="I22" s="15" t="str">
        <x:f>IF(AND(E22="Assessed",ISNUMBER(F22),F22&gt;=1,F22&lt;=4,ISNUMBER(G22),J22&lt;&gt;""),F22*G22,"")</x:f>
      </x:c>
      <x:c r="J22" s="15" t="str">
        <x:f>IF(AND(ISNUMBER(F22),F22&gt;=1,F22&lt;=4),INDEX('Criteria 2026'!J9:M9,1,F22)&amp;"","")</x:f>
      </x:c>
      <x:c r="K22" s="14"/>
      <x:c r="L22" s="14"/>
      <x:c r="N22" s="13" t="str">
        <x:v>ACQUISITION AND DISPOSAL</x:v>
      </x:c>
      <x:c r="O22" s="13" t="n">
        <x:f>COUNTIFS($B$17:$B$90,N22,$E$17:$E$90,"Assessed",$F$17:$F$90,1)</x:f>
        <x:v>0</x:v>
      </x:c>
      <x:c r="P22" s="13" t="n">
        <x:f>COUNTIFS($B$17:$B$90,N22,$E$17:$E$90,"Assessed",$F$17:$F$90,2)</x:f>
        <x:v>0</x:v>
      </x:c>
      <x:c r="Q22" s="13" t="n">
        <x:f>COUNTIFS($B$17:$B$90,N22,$E$17:$E$90,"Assessed",$F$17:$F$90,3)</x:f>
        <x:v>0</x:v>
      </x:c>
      <x:c r="R22" s="13" t="n">
        <x:f>COUNTIFS($B$17:$B$90,N22,$E$17:$E$90,"Assessed",$F$17:$F$90,4)</x:f>
        <x:v>0</x:v>
      </x:c>
    </x:row>
    <x:row r="23" ht="120" customHeight="1">
      <x:c r="A23" s="5" t="n">
        <x:v>7</x:v>
      </x:c>
      <x:c r="B23" s="5" t="str">
        <x:v>GENERAL INFORMATION</x:v>
      </x:c>
      <x:c r="C23" s="5" t="str">
        <x:v>-- If so, which one?</x:v>
      </x:c>
      <x:c r="D23" s="14"/>
      <x:c r="E23" s="14"/>
      <x:c r="F23" s="14"/>
      <x:c r="G23" s="15" t="str">
        <x:f>IF($B$5="","",IF($B$5="Scientific",'Criteria 2026'!A10,IF($B$5="Educational",'Criteria 2026'!B10,'Criteria 2026'!C10)))</x:f>
      </x:c>
      <x:c r="H23" s="15" t="str">
        <x:f>IF(ISNUMBER(G23),4*G23,"")</x:f>
      </x:c>
      <x:c r="I23" s="15" t="str">
        <x:f>IF(AND(E23="Assessed",ISNUMBER(F23),F23&gt;=1,F23&lt;=4,ISNUMBER(G23),J23&lt;&gt;""),F23*G23,"")</x:f>
      </x:c>
      <x:c r="J23" s="15" t="str">
        <x:f>IF(AND(ISNUMBER(F23),F23&gt;=1,F23&lt;=4),INDEX('Criteria 2026'!J10:M10,1,F23)&amp;"","")</x:f>
      </x:c>
      <x:c r="K23" s="14"/>
      <x:c r="L23" s="14"/>
      <x:c r="N23" s="13" t="str">
        <x:v>RESTORATION, PREPARATION AND SCIENTIFIC ANALYSIS</x:v>
      </x:c>
      <x:c r="O23" s="13" t="n">
        <x:f>COUNTIFS($B$17:$B$90,N23,$E$17:$E$90,"Assessed",$F$17:$F$90,1)</x:f>
        <x:v>0</x:v>
      </x:c>
      <x:c r="P23" s="13" t="n">
        <x:f>COUNTIFS($B$17:$B$90,N23,$E$17:$E$90,"Assessed",$F$17:$F$90,2)</x:f>
        <x:v>0</x:v>
      </x:c>
      <x:c r="Q23" s="13" t="n">
        <x:f>COUNTIFS($B$17:$B$90,N23,$E$17:$E$90,"Assessed",$F$17:$F$90,3)</x:f>
        <x:v>0</x:v>
      </x:c>
      <x:c r="R23" s="13" t="n">
        <x:f>COUNTIFS($B$17:$B$90,N23,$E$17:$E$90,"Assessed",$F$17:$F$90,4)</x:f>
        <x:v>0</x:v>
      </x:c>
    </x:row>
    <x:row r="24" ht="120" customHeight="1">
      <x:c r="A24" s="5" t="n">
        <x:v>8</x:v>
      </x:c>
      <x:c r="B24" s="5" t="str">
        <x:v>GENERAL INFORMATION</x:v>
      </x:c>
      <x:c r="C24" s="5" t="str">
        <x:v>Which unit within the university manages the collection?</x:v>
      </x:c>
      <x:c r="D24" s="14"/>
      <x:c r="E24" s="14"/>
      <x:c r="F24" s="14"/>
      <x:c r="G24" s="15" t="str">
        <x:f>IF($B$5="","",IF($B$5="Scientific",'Criteria 2026'!A11,IF($B$5="Educational",'Criteria 2026'!B11,'Criteria 2026'!C11)))</x:f>
      </x:c>
      <x:c r="H24" s="15" t="str">
        <x:f>IF(ISNUMBER(G24),4*G24,"")</x:f>
      </x:c>
      <x:c r="I24" s="15" t="str">
        <x:f>IF(AND(E24="Assessed",ISNUMBER(F24),F24&gt;=1,F24&lt;=4,ISNUMBER(G24),J24&lt;&gt;""),F24*G24,"")</x:f>
      </x:c>
      <x:c r="J24" s="15" t="str">
        <x:f>IF(AND(ISNUMBER(F24),F24&gt;=1,F24&lt;=4),INDEX('Criteria 2026'!J11:M11,1,F24)&amp;"","")</x:f>
      </x:c>
      <x:c r="K24" s="14"/>
      <x:c r="L24" s="14"/>
      <x:c r="N24" s="13" t="str">
        <x:v>SIGNIFICANCE ASSESSMENT</x:v>
      </x:c>
      <x:c r="O24" s="13" t="n">
        <x:f>COUNTIFS($B$17:$B$90,N24,$E$17:$E$90,"Assessed",$F$17:$F$90,1)</x:f>
        <x:v>0</x:v>
      </x:c>
      <x:c r="P24" s="13" t="n">
        <x:f>COUNTIFS($B$17:$B$90,N24,$E$17:$E$90,"Assessed",$F$17:$F$90,2)</x:f>
        <x:v>0</x:v>
      </x:c>
      <x:c r="Q24" s="13" t="n">
        <x:f>COUNTIFS($B$17:$B$90,N24,$E$17:$E$90,"Assessed",$F$17:$F$90,3)</x:f>
        <x:v>0</x:v>
      </x:c>
      <x:c r="R24" s="13" t="n">
        <x:f>COUNTIFS($B$17:$B$90,N24,$E$17:$E$90,"Assessed",$F$17:$F$90,4)</x:f>
        <x:v>0</x:v>
      </x:c>
    </x:row>
    <x:row r="25" ht="120" customHeight="1">
      <x:c r="A25" s="5" t="n">
        <x:v>9</x:v>
      </x:c>
      <x:c r="B25" s="5" t="str">
        <x:v>GENERAL INFORMATION</x:v>
      </x:c>
      <x:c r="C25" s="5" t="str">
        <x:v>What type of document formalizes the establishment of the collection/museum?</x:v>
      </x:c>
      <x:c r="D25" s="14"/>
      <x:c r="E25" s="14"/>
      <x:c r="F25" s="14"/>
      <x:c r="G25" s="15" t="str">
        <x:f>IF($B$5="","",IF($B$5="Scientific",'Criteria 2026'!A12,IF($B$5="Educational",'Criteria 2026'!B12,'Criteria 2026'!C12)))</x:f>
      </x:c>
      <x:c r="H25" s="15" t="str">
        <x:f>IF(ISNUMBER(G25),4*G25,"")</x:f>
      </x:c>
      <x:c r="I25" s="15" t="str">
        <x:f>IF(AND(E25="Assessed",ISNUMBER(F25),F25&gt;=1,F25&lt;=4,ISNUMBER(G25),J25&lt;&gt;""),F25*G25,"")</x:f>
      </x:c>
      <x:c r="J25" s="15" t="str">
        <x:f>IF(AND(ISNUMBER(F25),F25&gt;=1,F25&lt;=4),INDEX('Criteria 2026'!J12:M12,1,F25)&amp;"","")</x:f>
      </x:c>
      <x:c r="K25" s="14"/>
      <x:c r="L25" s="14"/>
      <x:c r="N25" s="13" t="str">
        <x:v>OUTREACH</x:v>
      </x:c>
      <x:c r="O25" s="13" t="n">
        <x:f>COUNTIFS($B$17:$B$90,N25,$E$17:$E$90,"Assessed",$F$17:$F$90,1)</x:f>
        <x:v>0</x:v>
      </x:c>
      <x:c r="P25" s="13" t="n">
        <x:f>COUNTIFS($B$17:$B$90,N25,$E$17:$E$90,"Assessed",$F$17:$F$90,2)</x:f>
        <x:v>0</x:v>
      </x:c>
      <x:c r="Q25" s="13" t="n">
        <x:f>COUNTIFS($B$17:$B$90,N25,$E$17:$E$90,"Assessed",$F$17:$F$90,3)</x:f>
        <x:v>0</x:v>
      </x:c>
      <x:c r="R25" s="13" t="n">
        <x:f>COUNTIFS($B$17:$B$90,N25,$E$17:$E$90,"Assessed",$F$17:$F$90,4)</x:f>
        <x:v>0</x:v>
      </x:c>
    </x:row>
    <x:row r="26" ht="120" customHeight="1">
      <x:c r="A26" s="5" t="n">
        <x:v>10</x:v>
      </x:c>
      <x:c r="B26" s="5" t="str">
        <x:v>HOLDINGS</x:v>
      </x:c>
      <x:c r="C26" s="5" t="str">
        <x:v>What types of holdings does the collection have?</x:v>
      </x:c>
      <x:c r="D26" s="14"/>
      <x:c r="E26" s="14"/>
      <x:c r="F26" s="14"/>
      <x:c r="G26" s="15" t="str">
        <x:f>IF($B$5="","",IF($B$5="Scientific",'Criteria 2026'!A13,IF($B$5="Educational",'Criteria 2026'!B13,'Criteria 2026'!C13)))</x:f>
      </x:c>
      <x:c r="H26" s="15" t="str">
        <x:f>IF(ISNUMBER(G26),4*G26,"")</x:f>
      </x:c>
      <x:c r="I26" s="15" t="str">
        <x:f>IF(AND(E26="Assessed",ISNUMBER(F26),F26&gt;=1,F26&lt;=4,ISNUMBER(G26),J26&lt;&gt;""),F26*G26,"")</x:f>
      </x:c>
      <x:c r="J26" s="15" t="str">
        <x:f>IF(AND(ISNUMBER(F26),F26&gt;=1,F26&lt;=4),INDEX('Criteria 2026'!J13:M13,1,F26)&amp;"","")</x:f>
      </x:c>
      <x:c r="K26" s="14"/>
      <x:c r="L26" s="14"/>
      <x:c r="N26" s="13" t="str">
        <x:v>ACCESS</x:v>
      </x:c>
      <x:c r="O26" s="13" t="n">
        <x:f>COUNTIFS($B$17:$B$90,N26,$E$17:$E$90,"Assessed",$F$17:$F$90,1)</x:f>
        <x:v>0</x:v>
      </x:c>
      <x:c r="P26" s="13" t="n">
        <x:f>COUNTIFS($B$17:$B$90,N26,$E$17:$E$90,"Assessed",$F$17:$F$90,2)</x:f>
        <x:v>0</x:v>
      </x:c>
      <x:c r="Q26" s="13" t="n">
        <x:f>COUNTIFS($B$17:$B$90,N26,$E$17:$E$90,"Assessed",$F$17:$F$90,3)</x:f>
        <x:v>0</x:v>
      </x:c>
      <x:c r="R26" s="13" t="n">
        <x:f>COUNTIFS($B$17:$B$90,N26,$E$17:$E$90,"Assessed",$F$17:$F$90,4)</x:f>
        <x:v>0</x:v>
      </x:c>
    </x:row>
    <x:row r="27" ht="120" customHeight="1">
      <x:c r="A27" s="5" t="n">
        <x:v>11</x:v>
      </x:c>
      <x:c r="B27" s="5" t="str">
        <x:v>HOLDINGS</x:v>
      </x:c>
      <x:c r="C27" s="5" t="str">
        <x:v>What is the total number of collection items?</x:v>
      </x:c>
      <x:c r="D27" s="14"/>
      <x:c r="E27" s="14"/>
      <x:c r="F27" s="14"/>
      <x:c r="G27" s="15" t="str">
        <x:f>IF($B$5="","",IF($B$5="Scientific",'Criteria 2026'!A14,IF($B$5="Educational",'Criteria 2026'!B14,'Criteria 2026'!C14)))</x:f>
      </x:c>
      <x:c r="H27" s="15" t="str">
        <x:f>IF(ISNUMBER(G27),4*G27,"")</x:f>
      </x:c>
      <x:c r="I27" s="15" t="str">
        <x:f>IF(AND(E27="Assessed",ISNUMBER(F27),F27&gt;=1,F27&lt;=4,ISNUMBER(G27),J27&lt;&gt;""),F27*G27,"")</x:f>
      </x:c>
      <x:c r="J27" s="15" t="str">
        <x:f>IF(AND(ISNUMBER(F27),F27&gt;=1,F27&lt;=4),INDEX('Criteria 2026'!J14:M14,1,F27)&amp;"","")</x:f>
      </x:c>
      <x:c r="K27" s="14"/>
      <x:c r="L27" s="14"/>
    </x:row>
    <x:row r="28" ht="120" customHeight="1">
      <x:c r="A28" s="5" t="n">
        <x:v>12</x:v>
      </x:c>
      <x:c r="B28" s="5" t="str">
        <x:v>HOLDINGS</x:v>
      </x:c>
      <x:c r="C28" s="5" t="str">
        <x:v>Is there any other relevant information about the types of holdings?</x:v>
      </x:c>
      <x:c r="D28" s="14"/>
      <x:c r="E28" s="14"/>
      <x:c r="F28" s="14"/>
      <x:c r="G28" s="15" t="str">
        <x:f>IF($B$5="","",IF($B$5="Scientific",'Criteria 2026'!A15,IF($B$5="Educational",'Criteria 2026'!B15,'Criteria 2026'!C15)))</x:f>
      </x:c>
      <x:c r="H28" s="15" t="str">
        <x:f>IF(ISNUMBER(G28),4*G28,"")</x:f>
      </x:c>
      <x:c r="I28" s="15" t="str">
        <x:f>IF(AND(E28="Assessed",ISNUMBER(F28),F28&gt;=1,F28&lt;=4,ISNUMBER(G28),J28&lt;&gt;""),F28*G28,"")</x:f>
      </x:c>
      <x:c r="J28" s="15" t="str">
        <x:f>IF(AND(ISNUMBER(F28),F28&gt;=1,F28&lt;=4),INDEX('Criteria 2026'!J15:M15,1,F28)&amp;"","")</x:f>
      </x:c>
      <x:c r="K28" s="14"/>
      <x:c r="L28" s="14"/>
    </x:row>
    <x:row r="29" ht="120" customHeight="1">
      <x:c r="A29" s="5" t="n">
        <x:v>13</x:v>
      </x:c>
      <x:c r="B29" s="5" t="str">
        <x:v>COLLECTION MANAGEMENT</x:v>
      </x:c>
      <x:c r="C29" s="5" t="str">
        <x:v>Which professionals at the institution work directly with the collections?</x:v>
      </x:c>
      <x:c r="D29" s="14"/>
      <x:c r="E29" s="14"/>
      <x:c r="F29" s="14"/>
      <x:c r="G29" s="15" t="str">
        <x:f>IF($B$5="","",IF($B$5="Scientific",'Criteria 2026'!A16,IF($B$5="Educational",'Criteria 2026'!B16,'Criteria 2026'!C16)))</x:f>
      </x:c>
      <x:c r="H29" s="15" t="str">
        <x:f>IF(ISNUMBER(G29),4*G29,"")</x:f>
      </x:c>
      <x:c r="I29" s="15" t="str">
        <x:f>IF(AND(E29="Assessed",ISNUMBER(F29),F29&gt;=1,F29&lt;=4,ISNUMBER(G29),J29&lt;&gt;""),F29*G29,"")</x:f>
      </x:c>
      <x:c r="J29" s="15" t="str">
        <x:f>IF(AND(ISNUMBER(F29),F29&gt;=1,F29&lt;=4),INDEX('Criteria 2026'!J16:M16,1,F29)&amp;"","")</x:f>
      </x:c>
      <x:c r="K29" s="14"/>
      <x:c r="L29" s="14"/>
    </x:row>
    <x:row r="30" ht="120" customHeight="1">
      <x:c r="A30" s="5" t="n">
        <x:v>14</x:v>
      </x:c>
      <x:c r="B30" s="5" t="str">
        <x:v>COLLECTION MANAGEMENT</x:v>
      </x:c>
      <x:c r="C30" s="5" t="str">
        <x:v>How many people in total work with the collection?</x:v>
      </x:c>
      <x:c r="D30" s="14"/>
      <x:c r="E30" s="14"/>
      <x:c r="F30" s="14"/>
      <x:c r="G30" s="15" t="str">
        <x:f>IF($B$5="","",IF($B$5="Scientific",'Criteria 2026'!A17,IF($B$5="Educational",'Criteria 2026'!B17,'Criteria 2026'!C17)))</x:f>
      </x:c>
      <x:c r="H30" s="15" t="str">
        <x:f>IF(ISNUMBER(G30),4*G30,"")</x:f>
      </x:c>
      <x:c r="I30" s="15" t="str">
        <x:f>IF(AND(E30="Assessed",ISNUMBER(F30),F30&gt;=1,F30&lt;=4,ISNUMBER(G30),J30&lt;&gt;""),F30*G30,"")</x:f>
      </x:c>
      <x:c r="J30" s="15" t="str">
        <x:f>IF(AND(ISNUMBER(F30),F30&gt;=1,F30&lt;=4),INDEX('Criteria 2026'!J17:M17,1,F30)&amp;"","")</x:f>
      </x:c>
      <x:c r="K30" s="14"/>
      <x:c r="L30" s="14"/>
    </x:row>
    <x:row r="31" ht="120" customHeight="1">
      <x:c r="A31" s="5" t="n">
        <x:v>15</x:v>
      </x:c>
      <x:c r="B31" s="5" t="str">
        <x:v>COLLECTION MANAGEMENT</x:v>
      </x:c>
      <x:c r="C31" s="5" t="str">
        <x:v>How many of the collection's workers are volunteers?</x:v>
      </x:c>
      <x:c r="D31" s="14"/>
      <x:c r="E31" s="14"/>
      <x:c r="F31" s="14"/>
      <x:c r="G31" s="15" t="str">
        <x:f>IF($B$5="","",IF($B$5="Scientific",'Criteria 2026'!A18,IF($B$5="Educational",'Criteria 2026'!B18,'Criteria 2026'!C18)))</x:f>
      </x:c>
      <x:c r="H31" s="15" t="str">
        <x:f>IF(ISNUMBER(G31),4*G31,"")</x:f>
      </x:c>
      <x:c r="I31" s="15" t="str">
        <x:f>IF(AND(E31="Assessed",ISNUMBER(F31),F31&gt;=1,F31&lt;=4,ISNUMBER(G31),J31&lt;&gt;""),F31*G31,"")</x:f>
      </x:c>
      <x:c r="J31" s="15" t="str">
        <x:f>IF(AND(ISNUMBER(F31),F31&gt;=1,F31&lt;=4),INDEX('Criteria 2026'!J18:M18,1,F31)&amp;"","")</x:f>
      </x:c>
      <x:c r="K31" s="14"/>
      <x:c r="L31" s="14"/>
    </x:row>
    <x:row r="32" ht="120" customHeight="1">
      <x:c r="A32" s="5" t="n">
        <x:v>16</x:v>
      </x:c>
      <x:c r="B32" s="5" t="str">
        <x:v>COLLECTION MANAGEMENT</x:v>
      </x:c>
      <x:c r="C32" s="5" t="str">
        <x:v>What are these volunteers' fields of work?</x:v>
      </x:c>
      <x:c r="D32" s="14"/>
      <x:c r="E32" s="14"/>
      <x:c r="F32" s="14"/>
      <x:c r="G32" s="15" t="str">
        <x:f>IF($B$5="","",IF($B$5="Scientific",'Criteria 2026'!A19,IF($B$5="Educational",'Criteria 2026'!B19,'Criteria 2026'!C19)))</x:f>
      </x:c>
      <x:c r="H32" s="15" t="str">
        <x:f>IF(ISNUMBER(G32),4*G32,"")</x:f>
      </x:c>
      <x:c r="I32" s="15" t="str">
        <x:f>IF(AND(E32="Assessed",ISNUMBER(F32),F32&gt;=1,F32&lt;=4,ISNUMBER(G32),J32&lt;&gt;""),F32*G32,"")</x:f>
      </x:c>
      <x:c r="J32" s="15" t="str">
        <x:f>IF(AND(ISNUMBER(F32),F32&gt;=1,F32&lt;=4),INDEX('Criteria 2026'!J19:M19,1,F32)&amp;"","")</x:f>
      </x:c>
      <x:c r="K32" s="14"/>
      <x:c r="L32" s="14"/>
    </x:row>
    <x:row r="33" ht="120" customHeight="1">
      <x:c r="A33" s="5" t="n">
        <x:v>17</x:v>
      </x:c>
      <x:c r="B33" s="5" t="str">
        <x:v>COLLECTION MANAGEMENT</x:v>
      </x:c>
      <x:c r="C33" s="5" t="str">
        <x:v>Is training provided for volunteers?</x:v>
      </x:c>
      <x:c r="D33" s="14"/>
      <x:c r="E33" s="14"/>
      <x:c r="F33" s="14"/>
      <x:c r="G33" s="15" t="str">
        <x:f>IF($B$5="","",IF($B$5="Scientific",'Criteria 2026'!A20,IF($B$5="Educational",'Criteria 2026'!B20,'Criteria 2026'!C20)))</x:f>
      </x:c>
      <x:c r="H33" s="15" t="str">
        <x:f>IF(ISNUMBER(G33),4*G33,"")</x:f>
      </x:c>
      <x:c r="I33" s="15" t="str">
        <x:f>IF(AND(E33="Assessed",ISNUMBER(F33),F33&gt;=1,F33&lt;=4,ISNUMBER(G33),J33&lt;&gt;""),F33*G33,"")</x:f>
      </x:c>
      <x:c r="J33" s="15" t="str">
        <x:f>IF(AND(ISNUMBER(F33),F33&gt;=1,F33&lt;=4),INDEX('Criteria 2026'!J20:M20,1,F33)&amp;"","")</x:f>
      </x:c>
      <x:c r="K33" s="14"/>
      <x:c r="L33" s="14"/>
    </x:row>
    <x:row r="34" ht="120" customHeight="1">
      <x:c r="A34" s="5" t="n">
        <x:v>18</x:v>
      </x:c>
      <x:c r="B34" s="5" t="str">
        <x:v>COLLECTION MANAGEMENT</x:v>
      </x:c>
      <x:c r="C34" s="5" t="str">
        <x:v>Do the collections have unified management?</x:v>
      </x:c>
      <x:c r="D34" s="14"/>
      <x:c r="E34" s="14"/>
      <x:c r="F34" s="14"/>
      <x:c r="G34" s="15" t="str">
        <x:f>IF($B$5="","",IF($B$5="Scientific",'Criteria 2026'!A21,IF($B$5="Educational",'Criteria 2026'!B21,'Criteria 2026'!C21)))</x:f>
      </x:c>
      <x:c r="H34" s="15" t="str">
        <x:f>IF(ISNUMBER(G34),4*G34,"")</x:f>
      </x:c>
      <x:c r="I34" s="15" t="str">
        <x:f>IF(AND(E34="Assessed",ISNUMBER(F34),F34&gt;=1,F34&lt;=4,ISNUMBER(G34),J34&lt;&gt;""),F34*G34,"")</x:f>
      </x:c>
      <x:c r="J34" s="15" t="str">
        <x:f>IF(AND(ISNUMBER(F34),F34&gt;=1,F34&lt;=4),INDEX('Criteria 2026'!J21:M21,1,F34)&amp;"","")</x:f>
      </x:c>
      <x:c r="K34" s="14"/>
      <x:c r="L34" s="14"/>
    </x:row>
    <x:row r="35" ht="120" customHeight="1">
      <x:c r="A35" s="5" t="n">
        <x:v>19</x:v>
      </x:c>
      <x:c r="B35" s="5" t="str">
        <x:v>COLLECTION MANAGEMENT</x:v>
      </x:c>
      <x:c r="C35" s="5" t="str">
        <x:v>At what level?</x:v>
      </x:c>
      <x:c r="D35" s="14"/>
      <x:c r="E35" s="14"/>
      <x:c r="F35" s="14"/>
      <x:c r="G35" s="15" t="str">
        <x:f>IF($B$5="","",IF($B$5="Scientific",'Criteria 2026'!A22,IF($B$5="Educational",'Criteria 2026'!B22,'Criteria 2026'!C22)))</x:f>
      </x:c>
      <x:c r="H35" s="15" t="str">
        <x:f>IF(ISNUMBER(G35),4*G35,"")</x:f>
      </x:c>
      <x:c r="I35" s="15" t="str">
        <x:f>IF(AND(E35="Assessed",ISNUMBER(F35),F35&gt;=1,F35&lt;=4,ISNUMBER(G35),J35&lt;&gt;""),F35*G35,"")</x:f>
      </x:c>
      <x:c r="J35" s="15" t="str">
        <x:f>IF(AND(ISNUMBER(F35),F35&gt;=1,F35&lt;=4),INDEX('Criteria 2026'!J22:M22,1,F35)&amp;"","")</x:f>
      </x:c>
      <x:c r="K35" s="14"/>
      <x:c r="L35" s="14"/>
    </x:row>
    <x:row r="36" ht="120" customHeight="1">
      <x:c r="A36" s="5" t="n">
        <x:v>20</x:v>
      </x:c>
      <x:c r="B36" s="5" t="str">
        <x:v>COLLECTION MANAGEMENT</x:v>
      </x:c>
      <x:c r="C36" s="5" t="str">
        <x:v>Does the collection have a museum plan?</x:v>
      </x:c>
      <x:c r="D36" s="14"/>
      <x:c r="E36" s="14"/>
      <x:c r="F36" s="14"/>
      <x:c r="G36" s="15" t="str">
        <x:f>IF($B$5="","",IF($B$5="Scientific",'Criteria 2026'!A23,IF($B$5="Educational",'Criteria 2026'!B23,'Criteria 2026'!C23)))</x:f>
      </x:c>
      <x:c r="H36" s="15" t="str">
        <x:f>IF(ISNUMBER(G36),4*G36,"")</x:f>
      </x:c>
      <x:c r="I36" s="15" t="str">
        <x:f>IF(AND(E36="Assessed",ISNUMBER(F36),F36&gt;=1,F36&lt;=4,ISNUMBER(G36),J36&lt;&gt;""),F36*G36,"")</x:f>
      </x:c>
      <x:c r="J36" s="15" t="str">
        <x:f>IF(AND(ISNUMBER(F36),F36&gt;=1,F36&lt;=4),INDEX('Criteria 2026'!J23:M23,1,F36)&amp;"","")</x:f>
      </x:c>
      <x:c r="K36" s="14"/>
      <x:c r="L36" s="14"/>
    </x:row>
    <x:row r="37" ht="120" customHeight="1">
      <x:c r="A37" s="5" t="n">
        <x:v>21</x:v>
      </x:c>
      <x:c r="B37" s="5" t="str">
        <x:v>COLLECTION MANAGEMENT</x:v>
      </x:c>
      <x:c r="C37" s="5" t="str">
        <x:v>Does the collection have internal regulations?</x:v>
      </x:c>
      <x:c r="D37" s="14"/>
      <x:c r="E37" s="14"/>
      <x:c r="F37" s="14"/>
      <x:c r="G37" s="15" t="str">
        <x:f>IF($B$5="","",IF($B$5="Scientific",'Criteria 2026'!A24,IF($B$5="Educational",'Criteria 2026'!B24,'Criteria 2026'!C24)))</x:f>
      </x:c>
      <x:c r="H37" s="15" t="str">
        <x:f>IF(ISNUMBER(G37),4*G37,"")</x:f>
      </x:c>
      <x:c r="I37" s="15" t="str">
        <x:f>IF(AND(E37="Assessed",ISNUMBER(F37),F37&gt;=1,F37&lt;=4,ISNUMBER(G37),J37&lt;&gt;""),F37*G37,"")</x:f>
      </x:c>
      <x:c r="J37" s="15" t="str">
        <x:f>IF(AND(ISNUMBER(F37),F37&gt;=1,F37&lt;=4),INDEX('Criteria 2026'!J24:M24,1,F37)&amp;"","")</x:f>
      </x:c>
      <x:c r="K37" s="14"/>
      <x:c r="L37" s="14"/>
    </x:row>
    <x:row r="38" ht="120" customHeight="1">
      <x:c r="A38" s="5" t="n">
        <x:v>22</x:v>
      </x:c>
      <x:c r="B38" s="5" t="str">
        <x:v>COLLECTION MANAGEMENT</x:v>
      </x:c>
      <x:c r="C38" s="5" t="str">
        <x:v>What other official documents does the collection have concerning its holdings?</x:v>
      </x:c>
      <x:c r="D38" s="14"/>
      <x:c r="E38" s="14"/>
      <x:c r="F38" s="14"/>
      <x:c r="G38" s="15" t="str">
        <x:f>IF($B$5="","",IF($B$5="Scientific",'Criteria 2026'!A25,IF($B$5="Educational",'Criteria 2026'!B25,'Criteria 2026'!C25)))</x:f>
      </x:c>
      <x:c r="H38" s="15" t="str">
        <x:f>IF(ISNUMBER(G38),4*G38,"")</x:f>
      </x:c>
      <x:c r="I38" s="15" t="str">
        <x:f>IF(AND(E38="Assessed",ISNUMBER(F38),F38&gt;=1,F38&lt;=4,ISNUMBER(G38),J38&lt;&gt;""),F38*G38,"")</x:f>
      </x:c>
      <x:c r="J38" s="15" t="str">
        <x:f>IF(AND(ISNUMBER(F38),F38&gt;=1,F38&lt;=4),INDEX('Criteria 2026'!J25:M25,1,F38)&amp;"","")</x:f>
      </x:c>
      <x:c r="K38" s="14"/>
      <x:c r="L38" s="14"/>
    </x:row>
    <x:row r="39" ht="120" customHeight="1">
      <x:c r="A39" s="5" t="n">
        <x:v>23</x:v>
      </x:c>
      <x:c r="B39" s="5" t="str">
        <x:v>COLLECTION MANAGEMENT</x:v>
      </x:c>
      <x:c r="C39" s="5" t="str">
        <x:v>Are the collection teams aware of this program and do they work together to implement it?</x:v>
      </x:c>
      <x:c r="D39" s="14"/>
      <x:c r="E39" s="14"/>
      <x:c r="F39" s="14"/>
      <x:c r="G39" s="15" t="str">
        <x:f>IF($B$5="","",IF($B$5="Scientific",'Criteria 2026'!A26,IF($B$5="Educational",'Criteria 2026'!B26,'Criteria 2026'!C26)))</x:f>
      </x:c>
      <x:c r="H39" s="15" t="str">
        <x:f>IF(ISNUMBER(G39),4*G39,"")</x:f>
      </x:c>
      <x:c r="I39" s="15" t="str">
        <x:f>IF(AND(E39="Assessed",ISNUMBER(F39),F39&gt;=1,F39&lt;=4,ISNUMBER(G39),J39&lt;&gt;""),F39*G39,"")</x:f>
      </x:c>
      <x:c r="J39" s="15" t="str">
        <x:f>IF(AND(ISNUMBER(F39),F39&gt;=1,F39&lt;=4),INDEX('Criteria 2026'!J26:M26,1,F39)&amp;"","")</x:f>
      </x:c>
      <x:c r="K39" s="14"/>
      <x:c r="L39" s="14"/>
    </x:row>
    <x:row r="40" ht="120" customHeight="1">
      <x:c r="A40" s="5" t="n">
        <x:v>24</x:v>
      </x:c>
      <x:c r="B40" s="5" t="str">
        <x:v>COLLECTION MANAGEMENT</x:v>
      </x:c>
      <x:c r="C40" s="5" t="str">
        <x:v>What is the collections' main source of income?</x:v>
      </x:c>
      <x:c r="D40" s="14"/>
      <x:c r="E40" s="14"/>
      <x:c r="F40" s="14"/>
      <x:c r="G40" s="15" t="str">
        <x:f>IF($B$5="","",IF($B$5="Scientific",'Criteria 2026'!A27,IF($B$5="Educational",'Criteria 2026'!B27,'Criteria 2026'!C27)))</x:f>
      </x:c>
      <x:c r="H40" s="15" t="str">
        <x:f>IF(ISNUMBER(G40),4*G40,"")</x:f>
      </x:c>
      <x:c r="I40" s="15" t="str">
        <x:f>IF(AND(E40="Assessed",ISNUMBER(F40),F40&gt;=1,F40&lt;=4,ISNUMBER(G40),J40&lt;&gt;""),F40*G40,"")</x:f>
      </x:c>
      <x:c r="J40" s="15" t="str">
        <x:f>IF(AND(ISNUMBER(F40),F40&gt;=1,F40&lt;=4),INDEX('Criteria 2026'!J27:M27,1,F40)&amp;"","")</x:f>
      </x:c>
      <x:c r="K40" s="14"/>
      <x:c r="L40" s="14"/>
    </x:row>
    <x:row r="41" ht="120" customHeight="1">
      <x:c r="A41" s="5" t="n">
        <x:v>25</x:v>
      </x:c>
      <x:c r="B41" s="5" t="str">
        <x:v>COLLECTION MANAGEMENT</x:v>
      </x:c>
      <x:c r="C41" s="5" t="str">
        <x:v>Does the collection establish partnerships for managing its holdings?</x:v>
      </x:c>
      <x:c r="D41" s="14"/>
      <x:c r="E41" s="14"/>
      <x:c r="F41" s="14"/>
      <x:c r="G41" s="15" t="str">
        <x:f>IF($B$5="","",IF($B$5="Scientific",'Criteria 2026'!A28,IF($B$5="Educational",'Criteria 2026'!B28,'Criteria 2026'!C28)))</x:f>
      </x:c>
      <x:c r="H41" s="15" t="str">
        <x:f>IF(ISNUMBER(G41),4*G41,"")</x:f>
      </x:c>
      <x:c r="I41" s="15" t="str">
        <x:f>IF(AND(E41="Assessed",ISNUMBER(F41),F41&gt;=1,F41&lt;=4,ISNUMBER(G41),J41&lt;&gt;""),F41*G41,"")</x:f>
      </x:c>
      <x:c r="J41" s="15" t="str">
        <x:f>IF(AND(ISNUMBER(F41),F41&gt;=1,F41&lt;=4),INDEX('Criteria 2026'!J28:M28,1,F41)&amp;"","")</x:f>
      </x:c>
      <x:c r="K41" s="14"/>
      <x:c r="L41" s="14"/>
    </x:row>
    <x:row r="42" ht="120" customHeight="1">
      <x:c r="A42" s="5" t="n">
        <x:v>26</x:v>
      </x:c>
      <x:c r="B42" s="5" t="str">
        <x:v>COLLECTION MANAGEMENT</x:v>
      </x:c>
      <x:c r="C42" s="5" t="str">
        <x:v>Is there any other relevant information about collection management?</x:v>
      </x:c>
      <x:c r="D42" s="14"/>
      <x:c r="E42" s="14"/>
      <x:c r="F42" s="14"/>
      <x:c r="G42" s="15" t="str">
        <x:f>IF($B$5="","",IF($B$5="Scientific",'Criteria 2026'!A29,IF($B$5="Educational",'Criteria 2026'!B29,'Criteria 2026'!C29)))</x:f>
      </x:c>
      <x:c r="H42" s="15" t="str">
        <x:f>IF(ISNUMBER(G42),4*G42,"")</x:f>
      </x:c>
      <x:c r="I42" s="15" t="str">
        <x:f>IF(AND(E42="Assessed",ISNUMBER(F42),F42&gt;=1,F42&lt;=4,ISNUMBER(G42),J42&lt;&gt;""),F42*G42,"")</x:f>
      </x:c>
      <x:c r="J42" s="15" t="str">
        <x:f>IF(AND(ISNUMBER(F42),F42&gt;=1,F42&lt;=4),INDEX('Criteria 2026'!J29:M29,1,F42)&amp;"","")</x:f>
      </x:c>
      <x:c r="K42" s="14"/>
      <x:c r="L42" s="14"/>
    </x:row>
    <x:row r="43" ht="120" customHeight="1">
      <x:c r="A43" s="5" t="n">
        <x:v>27</x:v>
      </x:c>
      <x:c r="B43" s="5" t="str">
        <x:v>COLLECTION STORAGE (HOUSING)</x:v>
      </x:c>
      <x:c r="C43" s="5" t="str">
        <x:v>How are collections separated in collection storage?</x:v>
      </x:c>
      <x:c r="D43" s="14"/>
      <x:c r="E43" s="14"/>
      <x:c r="F43" s="14"/>
      <x:c r="G43" s="15" t="str">
        <x:f>IF($B$5="","",IF($B$5="Scientific",'Criteria 2026'!A30,IF($B$5="Educational",'Criteria 2026'!B30,'Criteria 2026'!C30)))</x:f>
      </x:c>
      <x:c r="H43" s="15" t="str">
        <x:f>IF(ISNUMBER(G43),4*G43,"")</x:f>
      </x:c>
      <x:c r="I43" s="15" t="str">
        <x:f>IF(AND(E43="Assessed",ISNUMBER(F43),F43&gt;=1,F43&lt;=4,ISNUMBER(G43),J43&lt;&gt;""),F43*G43,"")</x:f>
      </x:c>
      <x:c r="J43" s="15" t="str">
        <x:f>IF(AND(ISNUMBER(F43),F43&gt;=1,F43&lt;=4),INDEX('Criteria 2026'!J30:M30,1,F43)&amp;"","")</x:f>
      </x:c>
      <x:c r="K43" s="14"/>
      <x:c r="L43" s="14"/>
    </x:row>
    <x:row r="44" ht="120" customHeight="1">
      <x:c r="A44" s="5" t="n">
        <x:v>28</x:v>
      </x:c>
      <x:c r="B44" s="5" t="str">
        <x:v>COLLECTION STORAGE (HOUSING)</x:v>
      </x:c>
      <x:c r="C44" s="5" t="str">
        <x:v>What storage difficulties are encountered (e.g. lighting, insects, rodents)?</x:v>
      </x:c>
      <x:c r="D44" s="14"/>
      <x:c r="E44" s="14"/>
      <x:c r="F44" s="14"/>
      <x:c r="G44" s="15" t="str">
        <x:f>IF($B$5="","",IF($B$5="Scientific",'Criteria 2026'!A31,IF($B$5="Educational",'Criteria 2026'!B31,'Criteria 2026'!C31)))</x:f>
      </x:c>
      <x:c r="H44" s="15" t="str">
        <x:f>IF(ISNUMBER(G44),4*G44,"")</x:f>
      </x:c>
      <x:c r="I44" s="15" t="str">
        <x:f>IF(AND(E44="Assessed",ISNUMBER(F44),F44&gt;=1,F44&lt;=4,ISNUMBER(G44),J44&lt;&gt;""),F44*G44,"")</x:f>
      </x:c>
      <x:c r="J44" s="15" t="str">
        <x:f>IF(AND(ISNUMBER(F44),F44&gt;=1,F44&lt;=4),INDEX('Criteria 2026'!J31:M31,1,F44)&amp;"","")</x:f>
      </x:c>
      <x:c r="K44" s="14"/>
      <x:c r="L44" s="14"/>
    </x:row>
    <x:row r="45" ht="120" customHeight="1">
      <x:c r="A45" s="5" t="n">
        <x:v>29</x:v>
      </x:c>
      <x:c r="B45" s="5" t="str">
        <x:v>COLLECTION STORAGE (HOUSING)</x:v>
      </x:c>
      <x:c r="C45" s="5" t="str">
        <x:v>What techniques and practices are used for storage and housing (e.g. mobile shelving, paper boxes, labeling)?</x:v>
      </x:c>
      <x:c r="D45" s="14"/>
      <x:c r="E45" s="14"/>
      <x:c r="F45" s="14"/>
      <x:c r="G45" s="15" t="str">
        <x:f>IF($B$5="","",IF($B$5="Scientific",'Criteria 2026'!A32,IF($B$5="Educational",'Criteria 2026'!B32,'Criteria 2026'!C32)))</x:f>
      </x:c>
      <x:c r="H45" s="15" t="str">
        <x:f>IF(ISNUMBER(G45),4*G45,"")</x:f>
      </x:c>
      <x:c r="I45" s="15" t="str">
        <x:f>IF(AND(E45="Assessed",ISNUMBER(F45),F45&gt;=1,F45&lt;=4,ISNUMBER(G45),J45&lt;&gt;""),F45*G45,"")</x:f>
      </x:c>
      <x:c r="J45" s="15" t="str">
        <x:f>IF(AND(ISNUMBER(F45),F45&gt;=1,F45&lt;=4),INDEX('Criteria 2026'!J32:M32,1,F45)&amp;"","")</x:f>
      </x:c>
      <x:c r="K45" s="14"/>
      <x:c r="L45" s="14"/>
    </x:row>
    <x:row r="46" ht="120" customHeight="1">
      <x:c r="A46" s="5" t="n">
        <x:v>30</x:v>
      </x:c>
      <x:c r="B46" s="5" t="str">
        <x:v>COLLECTION STORAGE (HOUSING)</x:v>
      </x:c>
      <x:c r="C46" s="5" t="str">
        <x:v>Are the objects kept under appropriate environmental conditions?</x:v>
      </x:c>
      <x:c r="D46" s="14"/>
      <x:c r="E46" s="14"/>
      <x:c r="F46" s="14"/>
      <x:c r="G46" s="15" t="str">
        <x:f>IF($B$5="","",IF($B$5="Scientific",'Criteria 2026'!A33,IF($B$5="Educational",'Criteria 2026'!B33,'Criteria 2026'!C33)))</x:f>
      </x:c>
      <x:c r="H46" s="15" t="str">
        <x:f>IF(ISNUMBER(G46),4*G46,"")</x:f>
      </x:c>
      <x:c r="I46" s="15" t="str">
        <x:f>IF(AND(E46="Assessed",ISNUMBER(F46),F46&gt;=1,F46&lt;=4,ISNUMBER(G46),J46&lt;&gt;""),F46*G46,"")</x:f>
      </x:c>
      <x:c r="J46" s="15" t="str">
        <x:f>IF(AND(ISNUMBER(F46),F46&gt;=1,F46&lt;=4),INDEX('Criteria 2026'!J33:M33,1,F46)&amp;"","")</x:f>
      </x:c>
      <x:c r="K46" s="14"/>
      <x:c r="L46" s="14"/>
    </x:row>
    <x:row r="47" ht="120" customHeight="1">
      <x:c r="A47" s="5" t="n">
        <x:v>31</x:v>
      </x:c>
      <x:c r="B47" s="5" t="str">
        <x:v>COLLECTION STORAGE (HOUSING)</x:v>
      </x:c>
      <x:c r="C47" s="5" t="str">
        <x:v>-- If not, what are the problems?</x:v>
      </x:c>
      <x:c r="D47" s="14"/>
      <x:c r="E47" s="14"/>
      <x:c r="F47" s="14"/>
      <x:c r="G47" s="15" t="str">
        <x:f>IF($B$5="","",IF($B$5="Scientific",'Criteria 2026'!A34,IF($B$5="Educational",'Criteria 2026'!B34,'Criteria 2026'!C34)))</x:f>
      </x:c>
      <x:c r="H47" s="15" t="str">
        <x:f>IF(ISNUMBER(G47),4*G47,"")</x:f>
      </x:c>
      <x:c r="I47" s="15" t="str">
        <x:f>IF(AND(E47="Assessed",ISNUMBER(F47),F47&gt;=1,F47&lt;=4,ISNUMBER(G47),J47&lt;&gt;""),F47*G47,"")</x:f>
      </x:c>
      <x:c r="J47" s="15" t="str">
        <x:f>IF(AND(ISNUMBER(F47),F47&gt;=1,F47&lt;=4),INDEX('Criteria 2026'!J34:M34,1,F47)&amp;"","")</x:f>
      </x:c>
      <x:c r="K47" s="14"/>
      <x:c r="L47" s="14"/>
    </x:row>
    <x:row r="48" ht="120" customHeight="1">
      <x:c r="A48" s="5" t="n">
        <x:v>32</x:v>
      </x:c>
      <x:c r="B48" s="5" t="str">
        <x:v>COLLECTION STORAGE (HOUSING)</x:v>
      </x:c>
      <x:c r="C48" s="5" t="str">
        <x:v>Is there any other relevant information about collection storage?</x:v>
      </x:c>
      <x:c r="D48" s="14"/>
      <x:c r="E48" s="14"/>
      <x:c r="F48" s="14"/>
      <x:c r="G48" s="15" t="str">
        <x:f>IF($B$5="","",IF($B$5="Scientific",'Criteria 2026'!A35,IF($B$5="Educational",'Criteria 2026'!B35,'Criteria 2026'!C35)))</x:f>
      </x:c>
      <x:c r="H48" s="15" t="str">
        <x:f>IF(ISNUMBER(G48),4*G48,"")</x:f>
      </x:c>
      <x:c r="I48" s="15" t="str">
        <x:f>IF(AND(E48="Assessed",ISNUMBER(F48),F48&gt;=1,F48&lt;=4,ISNUMBER(G48),J48&lt;&gt;""),F48*G48,"")</x:f>
      </x:c>
      <x:c r="J48" s="15" t="str">
        <x:f>IF(AND(ISNUMBER(F48),F48&gt;=1,F48&lt;=4),INDEX('Criteria 2026'!J35:M35,1,F48)&amp;"","")</x:f>
      </x:c>
      <x:c r="K48" s="14"/>
      <x:c r="L48" s="14"/>
    </x:row>
    <x:row r="49" ht="120" customHeight="1">
      <x:c r="A49" s="5" t="n">
        <x:v>33</x:v>
      </x:c>
      <x:c r="B49" s="5" t="str">
        <x:v>DATABASE</x:v>
      </x:c>
      <x:c r="C49" s="5" t="str">
        <x:v>Has the collection been inventoried?</x:v>
      </x:c>
      <x:c r="D49" s="14"/>
      <x:c r="E49" s="14"/>
      <x:c r="F49" s="14"/>
      <x:c r="G49" s="15" t="str">
        <x:f>IF($B$5="","",IF($B$5="Scientific",'Criteria 2026'!A36,IF($B$5="Educational",'Criteria 2026'!B36,'Criteria 2026'!C36)))</x:f>
      </x:c>
      <x:c r="H49" s="15" t="str">
        <x:f>IF(ISNUMBER(G49),4*G49,"")</x:f>
      </x:c>
      <x:c r="I49" s="15" t="str">
        <x:f>IF(AND(E49="Assessed",ISNUMBER(F49),F49&gt;=1,F49&lt;=4,ISNUMBER(G49),J49&lt;&gt;""),F49*G49,"")</x:f>
      </x:c>
      <x:c r="J49" s="15" t="str">
        <x:f>IF(AND(ISNUMBER(F49),F49&gt;=1,F49&lt;=4),INDEX('Criteria 2026'!J36:M36,1,F49)&amp;"","")</x:f>
      </x:c>
      <x:c r="K49" s="14"/>
      <x:c r="L49" s="14"/>
    </x:row>
    <x:row r="50" ht="120" customHeight="1">
      <x:c r="A50" s="5" t="n">
        <x:v>34</x:v>
      </x:c>
      <x:c r="B50" s="5" t="str">
        <x:v>DATABASE</x:v>
      </x:c>
      <x:c r="C50" s="5" t="str">
        <x:v>What percentage of the holdings has been inventoried?</x:v>
      </x:c>
      <x:c r="D50" s="14"/>
      <x:c r="E50" s="14"/>
      <x:c r="F50" s="14"/>
      <x:c r="G50" s="15" t="str">
        <x:f>IF($B$5="","",IF($B$5="Scientific",'Criteria 2026'!A37,IF($B$5="Educational",'Criteria 2026'!B37,'Criteria 2026'!C37)))</x:f>
      </x:c>
      <x:c r="H50" s="15" t="str">
        <x:f>IF(ISNUMBER(G50),4*G50,"")</x:f>
      </x:c>
      <x:c r="I50" s="15" t="str">
        <x:f>IF(AND(E50="Assessed",ISNUMBER(F50),F50&gt;=1,F50&lt;=4,ISNUMBER(G50),J50&lt;&gt;""),F50*G50,"")</x:f>
      </x:c>
      <x:c r="J50" s="15" t="str">
        <x:f>IF(AND(ISNUMBER(F50),F50&gt;=1,F50&lt;=4),INDEX('Criteria 2026'!J37:M37,1,F50)&amp;"","")</x:f>
      </x:c>
      <x:c r="K50" s="14"/>
      <x:c r="L50" s="14"/>
    </x:row>
    <x:row r="51" ht="120" customHeight="1">
      <x:c r="A51" s="5" t="n">
        <x:v>35</x:v>
      </x:c>
      <x:c r="B51" s="5" t="str">
        <x:v>DATABASE</x:v>
      </x:c>
      <x:c r="C51" s="5" t="str">
        <x:v>Does the collection have a museum documentation system?</x:v>
      </x:c>
      <x:c r="D51" s="14"/>
      <x:c r="E51" s="14"/>
      <x:c r="F51" s="14"/>
      <x:c r="G51" s="15" t="str">
        <x:f>IF($B$5="","",IF($B$5="Scientific",'Criteria 2026'!A38,IF($B$5="Educational",'Criteria 2026'!B38,'Criteria 2026'!C38)))</x:f>
      </x:c>
      <x:c r="H51" s="15" t="str">
        <x:f>IF(ISNUMBER(G51),4*G51,"")</x:f>
      </x:c>
      <x:c r="I51" s="15" t="str">
        <x:f>IF(AND(E51="Assessed",ISNUMBER(F51),F51&gt;=1,F51&lt;=4,ISNUMBER(G51),J51&lt;&gt;""),F51*G51,"")</x:f>
      </x:c>
      <x:c r="J51" s="15" t="str">
        <x:f>IF(AND(ISNUMBER(F51),F51&gt;=1,F51&lt;=4),INDEX('Criteria 2026'!J38:M38,1,F51)&amp;"","")</x:f>
      </x:c>
      <x:c r="K51" s="14"/>
      <x:c r="L51" s="14"/>
    </x:row>
    <x:row r="52" ht="120" customHeight="1">
      <x:c r="A52" s="5" t="n">
        <x:v>36</x:v>
      </x:c>
      <x:c r="B52" s="5" t="str">
        <x:v>DATABASE</x:v>
      </x:c>
      <x:c r="C52" s="5" t="str">
        <x:v>-- If so, which database is used?</x:v>
      </x:c>
      <x:c r="D52" s="14"/>
      <x:c r="E52" s="14"/>
      <x:c r="F52" s="14"/>
      <x:c r="G52" s="15" t="str">
        <x:f>IF($B$5="","",IF($B$5="Scientific",'Criteria 2026'!A39,IF($B$5="Educational",'Criteria 2026'!B39,'Criteria 2026'!C39)))</x:f>
      </x:c>
      <x:c r="H52" s="15" t="str">
        <x:f>IF(ISNUMBER(G52),4*G52,"")</x:f>
      </x:c>
      <x:c r="I52" s="15" t="str">
        <x:f>IF(AND(E52="Assessed",ISNUMBER(F52),F52&gt;=1,F52&lt;=4,ISNUMBER(G52),J52&lt;&gt;""),F52*G52,"")</x:f>
      </x:c>
      <x:c r="J52" s="15" t="str">
        <x:f>IF(AND(ISNUMBER(F52),F52&gt;=1,F52&lt;=4),INDEX('Criteria 2026'!J39:M39,1,F52)&amp;"","")</x:f>
      </x:c>
      <x:c r="K52" s="14"/>
      <x:c r="L52" s="14"/>
    </x:row>
    <x:row r="53" ht="120" customHeight="1">
      <x:c r="A53" s="5" t="n">
        <x:v>37</x:v>
      </x:c>
      <x:c r="B53" s="5" t="str">
        <x:v>DATABASE</x:v>
      </x:c>
      <x:c r="C53" s="5" t="str">
        <x:v>Is the documentation software operational?</x:v>
      </x:c>
      <x:c r="D53" s="14"/>
      <x:c r="E53" s="14"/>
      <x:c r="F53" s="14"/>
      <x:c r="G53" s="15" t="str">
        <x:f>IF($B$5="","",IF($B$5="Scientific",'Criteria 2026'!A40,IF($B$5="Educational",'Criteria 2026'!B40,'Criteria 2026'!C40)))</x:f>
      </x:c>
      <x:c r="H53" s="15" t="str">
        <x:f>IF(ISNUMBER(G53),4*G53,"")</x:f>
      </x:c>
      <x:c r="I53" s="15" t="str">
        <x:f>IF(AND(E53="Assessed",ISNUMBER(F53),F53&gt;=1,F53&lt;=4,ISNUMBER(G53),J53&lt;&gt;""),F53*G53,"")</x:f>
      </x:c>
      <x:c r="J53" s="15" t="str">
        <x:f>IF(AND(ISNUMBER(F53),F53&gt;=1,F53&lt;=4),INDEX('Criteria 2026'!J40:M40,1,F53)&amp;"","")</x:f>
      </x:c>
      <x:c r="K53" s="14"/>
      <x:c r="L53" s="14"/>
    </x:row>
    <x:row r="54" ht="120" customHeight="1">
      <x:c r="A54" s="5" t="n">
        <x:v>38</x:v>
      </x:c>
      <x:c r="B54" s="5" t="str">
        <x:v>DATABASE</x:v>
      </x:c>
      <x:c r="C54" s="5" t="str">
        <x:v>Does museum documentation adopt a conceptual model/ontologies based on national or international standards?</x:v>
      </x:c>
      <x:c r="D54" s="14"/>
      <x:c r="E54" s="14"/>
      <x:c r="F54" s="14"/>
      <x:c r="G54" s="15" t="str">
        <x:f>IF($B$5="","",IF($B$5="Scientific",'Criteria 2026'!A41,IF($B$5="Educational",'Criteria 2026'!B41,'Criteria 2026'!C41)))</x:f>
      </x:c>
      <x:c r="H54" s="15" t="str">
        <x:f>IF(ISNUMBER(G54),4*G54,"")</x:f>
      </x:c>
      <x:c r="I54" s="15" t="str">
        <x:f>IF(AND(E54="Assessed",ISNUMBER(F54),F54&gt;=1,F54&lt;=4,ISNUMBER(G54),J54&lt;&gt;""),F54*G54,"")</x:f>
      </x:c>
      <x:c r="J54" s="15" t="str">
        <x:f>IF(AND(ISNUMBER(F54),F54&gt;=1,F54&lt;=4),INDEX('Criteria 2026'!J41:M41,1,F54)&amp;"","")</x:f>
      </x:c>
      <x:c r="K54" s="14"/>
      <x:c r="L54" s="14"/>
    </x:row>
    <x:row r="55" ht="120" customHeight="1">
      <x:c r="A55" s="5" t="n">
        <x:v>39</x:v>
      </x:c>
      <x:c r="B55" s="5" t="str">
        <x:v>DATABASE</x:v>
      </x:c>
      <x:c r="C55" s="5" t="str">
        <x:v>Does the collection use a metadata standard?</x:v>
      </x:c>
      <x:c r="D55" s="14"/>
      <x:c r="E55" s="14"/>
      <x:c r="F55" s="14"/>
      <x:c r="G55" s="15" t="str">
        <x:f>IF($B$5="","",IF($B$5="Scientific",'Criteria 2026'!A42,IF($B$5="Educational",'Criteria 2026'!B42,'Criteria 2026'!C42)))</x:f>
      </x:c>
      <x:c r="H55" s="15" t="str">
        <x:f>IF(ISNUMBER(G55),4*G55,"")</x:f>
      </x:c>
      <x:c r="I55" s="15" t="str">
        <x:f>IF(AND(E55="Assessed",ISNUMBER(F55),F55&gt;=1,F55&lt;=4,ISNUMBER(G55),J55&lt;&gt;""),F55*G55,"")</x:f>
      </x:c>
      <x:c r="J55" s="15" t="str">
        <x:f>IF(AND(ISNUMBER(F55),F55&gt;=1,F55&lt;=4),INDEX('Criteria 2026'!J42:M42,1,F55)&amp;"","")</x:f>
      </x:c>
      <x:c r="K55" s="14"/>
      <x:c r="L55" s="14"/>
    </x:row>
    <x:row r="56" ht="120" customHeight="1">
      <x:c r="A56" s="5" t="n">
        <x:v>40</x:v>
      </x:c>
      <x:c r="B56" s="5" t="str">
        <x:v>DATABASE</x:v>
      </x:c>
      <x:c r="C56" s="5" t="str">
        <x:v>Does the database provide space to reference publications based on collection items?</x:v>
      </x:c>
      <x:c r="D56" s="14"/>
      <x:c r="E56" s="14"/>
      <x:c r="F56" s="14"/>
      <x:c r="G56" s="15" t="str">
        <x:f>IF($B$5="","",IF($B$5="Scientific",'Criteria 2026'!A43,IF($B$5="Educational",'Criteria 2026'!B43,'Criteria 2026'!C43)))</x:f>
      </x:c>
      <x:c r="H56" s="15" t="str">
        <x:f>IF(ISNUMBER(G56),4*G56,"")</x:f>
      </x:c>
      <x:c r="I56" s="15" t="str">
        <x:f>IF(AND(E56="Assessed",ISNUMBER(F56),F56&gt;=1,F56&lt;=4,ISNUMBER(G56),J56&lt;&gt;""),F56*G56,"")</x:f>
      </x:c>
      <x:c r="J56" s="15" t="str">
        <x:f>IF(AND(ISNUMBER(F56),F56&gt;=1,F56&lt;=4),INDEX('Criteria 2026'!J43:M43,1,F56)&amp;"","")</x:f>
      </x:c>
      <x:c r="K56" s="14"/>
      <x:c r="L56" s="14"/>
    </x:row>
    <x:row r="57" ht="120" customHeight="1">
      <x:c r="A57" s="5" t="n">
        <x:v>41</x:v>
      </x:c>
      <x:c r="B57" s="5" t="str">
        <x:v>DATABASE</x:v>
      </x:c>
      <x:c r="C57" s="5" t="str">
        <x:v>What percentage of the holdings has been digitized?</x:v>
      </x:c>
      <x:c r="D57" s="14"/>
      <x:c r="E57" s="14"/>
      <x:c r="F57" s="14"/>
      <x:c r="G57" s="15" t="str">
        <x:f>IF($B$5="","",IF($B$5="Scientific",'Criteria 2026'!A44,IF($B$5="Educational",'Criteria 2026'!B44,'Criteria 2026'!C44)))</x:f>
      </x:c>
      <x:c r="H57" s="15" t="str">
        <x:f>IF(ISNUMBER(G57),4*G57,"")</x:f>
      </x:c>
      <x:c r="I57" s="15" t="str">
        <x:f>IF(AND(E57="Assessed",ISNUMBER(F57),F57&gt;=1,F57&lt;=4,ISNUMBER(G57),J57&lt;&gt;""),F57*G57,"")</x:f>
      </x:c>
      <x:c r="J57" s="15" t="str">
        <x:f>IF(AND(ISNUMBER(F57),F57&gt;=1,F57&lt;=4),INDEX('Criteria 2026'!J44:M44,1,F57)&amp;"","")</x:f>
      </x:c>
      <x:c r="K57" s="14"/>
      <x:c r="L57" s="14"/>
    </x:row>
    <x:row r="58" ht="120" customHeight="1">
      <x:c r="A58" s="5" t="n">
        <x:v>42</x:v>
      </x:c>
      <x:c r="B58" s="5" t="str">
        <x:v>DATABASE</x:v>
      </x:c>
      <x:c r="C58" s="5" t="str">
        <x:v>Which professionals work on documentation?</x:v>
      </x:c>
      <x:c r="D58" s="14"/>
      <x:c r="E58" s="14"/>
      <x:c r="F58" s="14"/>
      <x:c r="G58" s="15" t="str">
        <x:f>IF($B$5="","",IF($B$5="Scientific",'Criteria 2026'!A45,IF($B$5="Educational",'Criteria 2026'!B45,'Criteria 2026'!C45)))</x:f>
      </x:c>
      <x:c r="H58" s="15" t="str">
        <x:f>IF(ISNUMBER(G58),4*G58,"")</x:f>
      </x:c>
      <x:c r="I58" s="15" t="str">
        <x:f>IF(AND(E58="Assessed",ISNUMBER(F58),F58&gt;=1,F58&lt;=4,ISNUMBER(G58),J58&lt;&gt;""),F58*G58,"")</x:f>
      </x:c>
      <x:c r="J58" s="15" t="str">
        <x:f>IF(AND(ISNUMBER(F58),F58&gt;=1,F58&lt;=4),INDEX('Criteria 2026'!J45:M45,1,F58)&amp;"","")</x:f>
      </x:c>
      <x:c r="K58" s="14"/>
      <x:c r="L58" s="14"/>
    </x:row>
    <x:row r="59" ht="120" customHeight="1">
      <x:c r="A59" s="5" t="n">
        <x:v>43</x:v>
      </x:c>
      <x:c r="B59" s="5" t="str">
        <x:v>DATABASE</x:v>
      </x:c>
      <x:c r="C59" s="5" t="str">
        <x:v>Do staff receive training to update collection documentation processes and digital information management?</x:v>
      </x:c>
      <x:c r="D59" s="14"/>
      <x:c r="E59" s="14"/>
      <x:c r="F59" s="14"/>
      <x:c r="G59" s="15" t="str">
        <x:f>IF($B$5="","",IF($B$5="Scientific",'Criteria 2026'!A46,IF($B$5="Educational",'Criteria 2026'!B46,'Criteria 2026'!C46)))</x:f>
      </x:c>
      <x:c r="H59" s="15" t="str">
        <x:f>IF(ISNUMBER(G59),4*G59,"")</x:f>
      </x:c>
      <x:c r="I59" s="15" t="str">
        <x:f>IF(AND(E59="Assessed",ISNUMBER(F59),F59&gt;=1,F59&lt;=4,ISNUMBER(G59),J59&lt;&gt;""),F59*G59,"")</x:f>
      </x:c>
      <x:c r="J59" s="15" t="str">
        <x:f>IF(AND(ISNUMBER(F59),F59&gt;=1,F59&lt;=4),INDEX('Criteria 2026'!J46:M46,1,F59)&amp;"","")</x:f>
      </x:c>
      <x:c r="K59" s="14"/>
      <x:c r="L59" s="14"/>
    </x:row>
    <x:row r="60" ht="120" customHeight="1">
      <x:c r="A60" s="5" t="n">
        <x:v>44</x:v>
      </x:c>
      <x:c r="B60" s="5" t="str">
        <x:v>DATABASE</x:v>
      </x:c>
      <x:c r="C60" s="5" t="str">
        <x:v>If so, how often?</x:v>
      </x:c>
      <x:c r="D60" s="14"/>
      <x:c r="E60" s="14"/>
      <x:c r="F60" s="14"/>
      <x:c r="G60" s="15" t="str">
        <x:f>IF($B$5="","",IF($B$5="Scientific",'Criteria 2026'!A47,IF($B$5="Educational",'Criteria 2026'!B47,'Criteria 2026'!C47)))</x:f>
      </x:c>
      <x:c r="H60" s="15" t="str">
        <x:f>IF(ISNUMBER(G60),4*G60,"")</x:f>
      </x:c>
      <x:c r="I60" s="15" t="str">
        <x:f>IF(AND(E60="Assessed",ISNUMBER(F60),F60&gt;=1,F60&lt;=4,ISNUMBER(G60),J60&lt;&gt;""),F60*G60,"")</x:f>
      </x:c>
      <x:c r="J60" s="15" t="str">
        <x:f>IF(AND(ISNUMBER(F60),F60&gt;=1,F60&lt;=4),INDEX('Criteria 2026'!J47:M47,1,F60)&amp;"","")</x:f>
      </x:c>
      <x:c r="K60" s="14"/>
      <x:c r="L60" s="14"/>
    </x:row>
    <x:row r="61" ht="120" customHeight="1">
      <x:c r="A61" s="5" t="n">
        <x:v>45</x:v>
      </x:c>
      <x:c r="B61" s="5" t="str">
        <x:v>DATABASE</x:v>
      </x:c>
      <x:c r="C61" s="5" t="str">
        <x:v>Is there any other relevant information about the database?</x:v>
      </x:c>
      <x:c r="D61" s="14"/>
      <x:c r="E61" s="14"/>
      <x:c r="F61" s="14"/>
      <x:c r="G61" s="15" t="str">
        <x:f>IF($B$5="","",IF($B$5="Scientific",'Criteria 2026'!A48,IF($B$5="Educational",'Criteria 2026'!B48,'Criteria 2026'!C48)))</x:f>
      </x:c>
      <x:c r="H61" s="15" t="str">
        <x:f>IF(ISNUMBER(G61),4*G61,"")</x:f>
      </x:c>
      <x:c r="I61" s="15" t="str">
        <x:f>IF(AND(E61="Assessed",ISNUMBER(F61),F61&gt;=1,F61&lt;=4,ISNUMBER(G61),J61&lt;&gt;""),F61*G61,"")</x:f>
      </x:c>
      <x:c r="J61" s="15" t="str">
        <x:f>IF(AND(ISNUMBER(F61),F61&gt;=1,F61&lt;=4),INDEX('Criteria 2026'!J48:M48,1,F61)&amp;"","")</x:f>
      </x:c>
      <x:c r="K61" s="14"/>
      <x:c r="L61" s="14"/>
    </x:row>
    <x:row r="62" ht="120" customHeight="1">
      <x:c r="A62" s="5" t="n">
        <x:v>46</x:v>
      </x:c>
      <x:c r="B62" s="5" t="str">
        <x:v>ACQUISITION AND DISPOSAL</x:v>
      </x:c>
      <x:c r="C62" s="5" t="str">
        <x:v>What percentage of the holdings has legally documented ownership?</x:v>
      </x:c>
      <x:c r="D62" s="14"/>
      <x:c r="E62" s="14"/>
      <x:c r="F62" s="14"/>
      <x:c r="G62" s="15" t="str">
        <x:f>IF($B$5="","",IF($B$5="Scientific",'Criteria 2026'!A49,IF($B$5="Educational",'Criteria 2026'!B49,'Criteria 2026'!C49)))</x:f>
      </x:c>
      <x:c r="H62" s="15" t="str">
        <x:f>IF(ISNUMBER(G62),4*G62,"")</x:f>
      </x:c>
      <x:c r="I62" s="15" t="str">
        <x:f>IF(AND(E62="Assessed",ISNUMBER(F62),F62&gt;=1,F62&lt;=4,ISNUMBER(G62),J62&lt;&gt;""),F62*G62,"")</x:f>
      </x:c>
      <x:c r="J62" s="15" t="str">
        <x:f>IF(AND(ISNUMBER(F62),F62&gt;=1,F62&lt;=4),INDEX('Criteria 2026'!J49:M49,1,F62)&amp;"","")</x:f>
      </x:c>
      <x:c r="K62" s="14"/>
      <x:c r="L62" s="14"/>
    </x:row>
    <x:row r="63" ht="120" customHeight="1">
      <x:c r="A63" s="5" t="n">
        <x:v>47</x:v>
      </x:c>
      <x:c r="B63" s="5" t="str">
        <x:v>ACQUISITION AND DISPOSAL</x:v>
      </x:c>
      <x:c r="C63" s="5" t="str">
        <x:v>Is there an acquisition and disposal policy?</x:v>
      </x:c>
      <x:c r="D63" s="14"/>
      <x:c r="E63" s="14"/>
      <x:c r="F63" s="14"/>
      <x:c r="G63" s="15" t="str">
        <x:f>IF($B$5="","",IF($B$5="Scientific",'Criteria 2026'!A50,IF($B$5="Educational",'Criteria 2026'!B50,'Criteria 2026'!C50)))</x:f>
      </x:c>
      <x:c r="H63" s="15" t="str">
        <x:f>IF(ISNUMBER(G63),4*G63,"")</x:f>
      </x:c>
      <x:c r="I63" s="15" t="str">
        <x:f>IF(AND(E63="Assessed",ISNUMBER(F63),F63&gt;=1,F63&lt;=4,ISNUMBER(G63),J63&lt;&gt;""),F63*G63,"")</x:f>
      </x:c>
      <x:c r="J63" s="15" t="str">
        <x:f>IF(AND(ISNUMBER(F63),F63&gt;=1,F63&lt;=4),INDEX('Criteria 2026'!J50:M50,1,F63)&amp;"","")</x:f>
      </x:c>
      <x:c r="K63" s="14"/>
      <x:c r="L63" s="14"/>
    </x:row>
    <x:row r="64" ht="120" customHeight="1">
      <x:c r="A64" s="5" t="n">
        <x:v>48</x:v>
      </x:c>
      <x:c r="B64" s="5" t="str">
        <x:v>ACQUISITION AND DISPOSAL</x:v>
      </x:c>
      <x:c r="C64" s="5" t="str">
        <x:v>-- If not, explain the difficulties.</x:v>
      </x:c>
      <x:c r="D64" s="14"/>
      <x:c r="E64" s="14"/>
      <x:c r="F64" s="14"/>
      <x:c r="G64" s="15" t="str">
        <x:f>IF($B$5="","",IF($B$5="Scientific",'Criteria 2026'!A51,IF($B$5="Educational",'Criteria 2026'!B51,'Criteria 2026'!C51)))</x:f>
      </x:c>
      <x:c r="H64" s="15" t="str">
        <x:f>IF(ISNUMBER(G64),4*G64,"")</x:f>
      </x:c>
      <x:c r="I64" s="15" t="str">
        <x:f>IF(AND(E64="Assessed",ISNUMBER(F64),F64&gt;=1,F64&lt;=4,ISNUMBER(G64),J64&lt;&gt;""),F64*G64,"")</x:f>
      </x:c>
      <x:c r="J64" s="15" t="str">
        <x:f>IF(AND(ISNUMBER(F64),F64&gt;=1,F64&lt;=4),INDEX('Criteria 2026'!J51:M51,1,F64)&amp;"","")</x:f>
      </x:c>
      <x:c r="K64" s="14"/>
      <x:c r="L64" s="14"/>
    </x:row>
    <x:row r="65" ht="120" customHeight="1">
      <x:c r="A65" s="5" t="n">
        <x:v>49</x:v>
      </x:c>
      <x:c r="B65" s="5" t="str">
        <x:v>ACQUISITION AND DISPOSAL</x:v>
      </x:c>
      <x:c r="C65" s="5" t="str">
        <x:v>How are acquisitions made?</x:v>
      </x:c>
      <x:c r="D65" s="14"/>
      <x:c r="E65" s="14"/>
      <x:c r="F65" s="14"/>
      <x:c r="G65" s="15" t="str">
        <x:f>IF($B$5="","",IF($B$5="Scientific",'Criteria 2026'!A52,IF($B$5="Educational",'Criteria 2026'!B52,'Criteria 2026'!C52)))</x:f>
      </x:c>
      <x:c r="H65" s="15" t="str">
        <x:f>IF(ISNUMBER(G65),4*G65,"")</x:f>
      </x:c>
      <x:c r="I65" s="15" t="str">
        <x:f>IF(AND(E65="Assessed",ISNUMBER(F65),F65&gt;=1,F65&lt;=4,ISNUMBER(G65),J65&lt;&gt;""),F65*G65,"")</x:f>
      </x:c>
      <x:c r="J65" s="15" t="str">
        <x:f>IF(AND(ISNUMBER(F65),F65&gt;=1,F65&lt;=4),INDEX('Criteria 2026'!J52:M52,1,F65)&amp;"","")</x:f>
      </x:c>
      <x:c r="K65" s="14"/>
      <x:c r="L65" s="14"/>
    </x:row>
    <x:row r="66" ht="120" customHeight="1">
      <x:c r="A66" s="5" t="n">
        <x:v>50</x:v>
      </x:c>
      <x:c r="B66" s="5" t="str">
        <x:v>ACQUISITION AND DISPOSAL</x:v>
      </x:c>
      <x:c r="C66" s="5" t="str">
        <x:v>Is there any other relevant information about acquisition and disposal?</x:v>
      </x:c>
      <x:c r="D66" s="14"/>
      <x:c r="E66" s="14"/>
      <x:c r="F66" s="14"/>
      <x:c r="G66" s="15" t="str">
        <x:f>IF($B$5="","",IF($B$5="Scientific",'Criteria 2026'!A53,IF($B$5="Educational",'Criteria 2026'!B53,'Criteria 2026'!C53)))</x:f>
      </x:c>
      <x:c r="H66" s="15" t="str">
        <x:f>IF(ISNUMBER(G66),4*G66,"")</x:f>
      </x:c>
      <x:c r="I66" s="15" t="str">
        <x:f>IF(AND(E66="Assessed",ISNUMBER(F66),F66&gt;=1,F66&lt;=4,ISNUMBER(G66),J66&lt;&gt;""),F66*G66,"")</x:f>
      </x:c>
      <x:c r="J66" s="15" t="str">
        <x:f>IF(AND(ISNUMBER(F66),F66&gt;=1,F66&lt;=4),INDEX('Criteria 2026'!J53:M53,1,F66)&amp;"","")</x:f>
      </x:c>
      <x:c r="K66" s="14"/>
      <x:c r="L66" s="14"/>
    </x:row>
    <x:row r="67" ht="120" customHeight="1">
      <x:c r="A67" s="5" t="n">
        <x:v>51</x:v>
      </x:c>
      <x:c r="B67" s="5" t="str">
        <x:v>RESTORATION, PREPARATION AND SCIENTIFIC ANALYSIS</x:v>
      </x:c>
      <x:c r="C67" s="5" t="str">
        <x:v>Are restoration and specimen preparation procedures documented?</x:v>
      </x:c>
      <x:c r="D67" s="14"/>
      <x:c r="E67" s="14"/>
      <x:c r="F67" s="14"/>
      <x:c r="G67" s="15" t="str">
        <x:f>IF($B$5="","",IF($B$5="Scientific",'Criteria 2026'!A54,IF($B$5="Educational",'Criteria 2026'!B54,'Criteria 2026'!C54)))</x:f>
      </x:c>
      <x:c r="H67" s="15" t="str">
        <x:f>IF(ISNUMBER(G67),4*G67,"")</x:f>
      </x:c>
      <x:c r="I67" s="15" t="str">
        <x:f>IF(AND(E67="Assessed",ISNUMBER(F67),F67&gt;=1,F67&lt;=4,ISNUMBER(G67),J67&lt;&gt;""),F67*G67,"")</x:f>
      </x:c>
      <x:c r="J67" s="15" t="str">
        <x:f>IF(AND(ISNUMBER(F67),F67&gt;=1,F67&lt;=4),INDEX('Criteria 2026'!J54:M54,1,F67)&amp;"","")</x:f>
      </x:c>
      <x:c r="K67" s="14"/>
      <x:c r="L67" s="14"/>
    </x:row>
    <x:row r="68" ht="120" customHeight="1">
      <x:c r="A68" s="5" t="n">
        <x:v>52</x:v>
      </x:c>
      <x:c r="B68" s="5" t="str">
        <x:v>RESTORATION, PREPARATION AND SCIENTIFIC ANALYSIS</x:v>
      </x:c>
      <x:c r="C68" s="5" t="str">
        <x:v>Why are restoration and preparation procedures not documented?</x:v>
      </x:c>
      <x:c r="D68" s="14"/>
      <x:c r="E68" s="14"/>
      <x:c r="F68" s="14"/>
      <x:c r="G68" s="15" t="str">
        <x:f>IF($B$5="","",IF($B$5="Scientific",'Criteria 2026'!A55,IF($B$5="Educational",'Criteria 2026'!B55,'Criteria 2026'!C55)))</x:f>
      </x:c>
      <x:c r="H68" s="15" t="str">
        <x:f>IF(ISNUMBER(G68),4*G68,"")</x:f>
      </x:c>
      <x:c r="I68" s="15" t="str">
        <x:f>IF(AND(E68="Assessed",ISNUMBER(F68),F68&gt;=1,F68&lt;=4,ISNUMBER(G68),J68&lt;&gt;""),F68*G68,"")</x:f>
      </x:c>
      <x:c r="J68" s="15" t="str">
        <x:f>IF(AND(ISNUMBER(F68),F68&gt;=1,F68&lt;=4),INDEX('Criteria 2026'!J55:M55,1,F68)&amp;"","")</x:f>
      </x:c>
      <x:c r="K68" s="14"/>
      <x:c r="L68" s="14"/>
    </x:row>
    <x:row r="69" ht="120" customHeight="1">
      <x:c r="A69" s="5" t="n">
        <x:v>53</x:v>
      </x:c>
      <x:c r="B69" s="5" t="str">
        <x:v>RESTORATION, PREPARATION AND SCIENTIFIC ANALYSIS</x:v>
      </x:c>
      <x:c r="C69" s="5" t="str">
        <x:v>Is there a policy for research use?</x:v>
      </x:c>
      <x:c r="D69" s="14"/>
      <x:c r="E69" s="14"/>
      <x:c r="F69" s="14"/>
      <x:c r="G69" s="15" t="str">
        <x:f>IF($B$5="","",IF($B$5="Scientific",'Criteria 2026'!A56,IF($B$5="Educational",'Criteria 2026'!B56,'Criteria 2026'!C56)))</x:f>
      </x:c>
      <x:c r="H69" s="15" t="str">
        <x:f>IF(ISNUMBER(G69),4*G69,"")</x:f>
      </x:c>
      <x:c r="I69" s="15" t="str">
        <x:f>IF(AND(E69="Assessed",ISNUMBER(F69),F69&gt;=1,F69&lt;=4,ISNUMBER(G69),J69&lt;&gt;""),F69*G69,"")</x:f>
      </x:c>
      <x:c r="J69" s="15" t="str">
        <x:f>IF(AND(ISNUMBER(F69),F69&gt;=1,F69&lt;=4),INDEX('Criteria 2026'!J56:M56,1,F69)&amp;"","")</x:f>
      </x:c>
      <x:c r="K69" s="14"/>
      <x:c r="L69" s="14"/>
    </x:row>
    <x:row r="70" ht="120" customHeight="1">
      <x:c r="A70" s="5" t="n">
        <x:v>54</x:v>
      </x:c>
      <x:c r="B70" s="5" t="str">
        <x:v>RESTORATION, PREPARATION AND SCIENTIFIC ANALYSIS</x:v>
      </x:c>
      <x:c r="C70" s="5" t="str">
        <x:v>What is the procedure when a researcher needs to perform a scientific analysis?</x:v>
      </x:c>
      <x:c r="D70" s="14"/>
      <x:c r="E70" s="14"/>
      <x:c r="F70" s="14"/>
      <x:c r="G70" s="15" t="str">
        <x:f>IF($B$5="","",IF($B$5="Scientific",'Criteria 2026'!A57,IF($B$5="Educational",'Criteria 2026'!B57,'Criteria 2026'!C57)))</x:f>
      </x:c>
      <x:c r="H70" s="15" t="str">
        <x:f>IF(ISNUMBER(G70),4*G70,"")</x:f>
      </x:c>
      <x:c r="I70" s="15" t="str">
        <x:f>IF(AND(E70="Assessed",ISNUMBER(F70),F70&gt;=1,F70&lt;=4,ISNUMBER(G70),J70&lt;&gt;""),F70*G70,"")</x:f>
      </x:c>
      <x:c r="J70" s="15" t="str">
        <x:f>IF(AND(ISNUMBER(F70),F70&gt;=1,F70&lt;=4),INDEX('Criteria 2026'!J57:M57,1,F70)&amp;"","")</x:f>
      </x:c>
      <x:c r="K70" s="14"/>
      <x:c r="L70" s="14"/>
    </x:row>
    <x:row r="71" ht="120" customHeight="1">
      <x:c r="A71" s="5" t="n">
        <x:v>55</x:v>
      </x:c>
      <x:c r="B71" s="5" t="str">
        <x:v>RESTORATION, PREPARATION AND SCIENTIFIC ANALYSIS</x:v>
      </x:c>
      <x:c r="C71" s="5" t="str">
        <x:v>Is there any other relevant information about preparation and analysis?</x:v>
      </x:c>
      <x:c r="D71" s="14"/>
      <x:c r="E71" s="14"/>
      <x:c r="F71" s="14"/>
      <x:c r="G71" s="15" t="str">
        <x:f>IF($B$5="","",IF($B$5="Scientific",'Criteria 2026'!A58,IF($B$5="Educational",'Criteria 2026'!B58,'Criteria 2026'!C58)))</x:f>
      </x:c>
      <x:c r="H71" s="15" t="str">
        <x:f>IF(ISNUMBER(G71),4*G71,"")</x:f>
      </x:c>
      <x:c r="I71" s="15" t="str">
        <x:f>IF(AND(E71="Assessed",ISNUMBER(F71),F71&gt;=1,F71&lt;=4,ISNUMBER(G71),J71&lt;&gt;""),F71*G71,"")</x:f>
      </x:c>
      <x:c r="J71" s="15" t="str">
        <x:f>IF(AND(ISNUMBER(F71),F71&gt;=1,F71&lt;=4),INDEX('Criteria 2026'!J58:M58,1,F71)&amp;"","")</x:f>
      </x:c>
      <x:c r="K71" s="14"/>
      <x:c r="L71" s="14"/>
    </x:row>
    <x:row r="72" ht="120" customHeight="1">
      <x:c r="A72" s="5" t="n">
        <x:v>56</x:v>
      </x:c>
      <x:c r="B72" s="5" t="str">
        <x:v>SIGNIFICANCE ASSESSMENT</x:v>
      </x:c>
      <x:c r="C72" s="5" t="str">
        <x:v>Are there publications/internal documents discussing the values attributed to this collection?</x:v>
      </x:c>
      <x:c r="D72" s="14"/>
      <x:c r="E72" s="14"/>
      <x:c r="F72" s="14"/>
      <x:c r="G72" s="15" t="str">
        <x:f>IF($B$5="","",IF($B$5="Scientific",'Criteria 2026'!A59,IF($B$5="Educational",'Criteria 2026'!B59,'Criteria 2026'!C59)))</x:f>
      </x:c>
      <x:c r="H72" s="15" t="str">
        <x:f>IF(ISNUMBER(G72),4*G72,"")</x:f>
      </x:c>
      <x:c r="I72" s="15" t="str">
        <x:f>IF(AND(E72="Assessed",ISNUMBER(F72),F72&gt;=1,F72&lt;=4,ISNUMBER(G72),J72&lt;&gt;""),F72*G72,"")</x:f>
      </x:c>
      <x:c r="J72" s="15" t="str">
        <x:f>IF(AND(ISNUMBER(F72),F72&gt;=1,F72&lt;=4),INDEX('Criteria 2026'!J59:M59,1,F72)&amp;"","")</x:f>
      </x:c>
      <x:c r="K72" s="14"/>
      <x:c r="L72" s="14"/>
    </x:row>
    <x:row r="73" ht="120" customHeight="1">
      <x:c r="A73" s="5" t="n">
        <x:v>57</x:v>
      </x:c>
      <x:c r="B73" s="5" t="str">
        <x:v>SIGNIFICANCE ASSESSMENT</x:v>
      </x:c>
      <x:c r="C73" s="5" t="str">
        <x:v>--- If so, which ones?</x:v>
      </x:c>
      <x:c r="D73" s="14"/>
      <x:c r="E73" s="14"/>
      <x:c r="F73" s="14"/>
      <x:c r="G73" s="15" t="str">
        <x:f>IF($B$5="","",IF($B$5="Scientific",'Criteria 2026'!A60,IF($B$5="Educational",'Criteria 2026'!B60,'Criteria 2026'!C60)))</x:f>
      </x:c>
      <x:c r="H73" s="15" t="str">
        <x:f>IF(ISNUMBER(G73),4*G73,"")</x:f>
      </x:c>
      <x:c r="I73" s="15" t="str">
        <x:f>IF(AND(E73="Assessed",ISNUMBER(F73),F73&gt;=1,F73&lt;=4,ISNUMBER(G73),J73&lt;&gt;""),F73*G73,"")</x:f>
      </x:c>
      <x:c r="J73" s="15" t="str">
        <x:f>IF(AND(ISNUMBER(F73),F73&gt;=1,F73&lt;=4),INDEX('Criteria 2026'!J60:M60,1,F73)&amp;"","")</x:f>
      </x:c>
      <x:c r="K73" s="14"/>
      <x:c r="L73" s="14"/>
    </x:row>
    <x:row r="74" ht="120" customHeight="1">
      <x:c r="A74" s="5" t="n">
        <x:v>58</x:v>
      </x:c>
      <x:c r="B74" s="5" t="str">
        <x:v>SIGNIFICANCE ASSESSMENT</x:v>
      </x:c>
      <x:c r="C74" s="5" t="str">
        <x:v>Who carries out significance assessment/outreach?</x:v>
      </x:c>
      <x:c r="D74" s="14"/>
      <x:c r="E74" s="14"/>
      <x:c r="F74" s="14"/>
      <x:c r="G74" s="15" t="str">
        <x:f>IF($B$5="","",IF($B$5="Scientific",'Criteria 2026'!A61,IF($B$5="Educational",'Criteria 2026'!B61,'Criteria 2026'!C61)))</x:f>
      </x:c>
      <x:c r="H74" s="15" t="str">
        <x:f>IF(ISNUMBER(G74),4*G74,"")</x:f>
      </x:c>
      <x:c r="I74" s="15" t="str">
        <x:f>IF(AND(E74="Assessed",ISNUMBER(F74),F74&gt;=1,F74&lt;=4,ISNUMBER(G74),J74&lt;&gt;""),F74*G74,"")</x:f>
      </x:c>
      <x:c r="J74" s="15" t="str">
        <x:f>IF(AND(ISNUMBER(F74),F74&gt;=1,F74&lt;=4),INDEX('Criteria 2026'!J61:M61,1,F74)&amp;"","")</x:f>
      </x:c>
      <x:c r="K74" s="14"/>
      <x:c r="L74" s="14"/>
    </x:row>
    <x:row r="75" ht="120" customHeight="1">
      <x:c r="A75" s="5" t="n">
        <x:v>59</x:v>
      </x:c>
      <x:c r="B75" s="5" t="str">
        <x:v>SIGNIFICANCE ASSESSMENT</x:v>
      </x:c>
      <x:c r="C75" s="5" t="str">
        <x:v>Is there any other relevant information about collection significance assessment?</x:v>
      </x:c>
      <x:c r="D75" s="14"/>
      <x:c r="E75" s="14"/>
      <x:c r="F75" s="14"/>
      <x:c r="G75" s="15" t="str">
        <x:f>IF($B$5="","",IF($B$5="Scientific",'Criteria 2026'!A62,IF($B$5="Educational",'Criteria 2026'!B62,'Criteria 2026'!C62)))</x:f>
      </x:c>
      <x:c r="H75" s="15" t="str">
        <x:f>IF(ISNUMBER(G75),4*G75,"")</x:f>
      </x:c>
      <x:c r="I75" s="15" t="str">
        <x:f>IF(AND(E75="Assessed",ISNUMBER(F75),F75&gt;=1,F75&lt;=4,ISNUMBER(G75),J75&lt;&gt;""),F75*G75,"")</x:f>
      </x:c>
      <x:c r="J75" s="15" t="str">
        <x:f>IF(AND(ISNUMBER(F75),F75&gt;=1,F75&lt;=4),INDEX('Criteria 2026'!J62:M62,1,F75)&amp;"","")</x:f>
      </x:c>
      <x:c r="K75" s="14"/>
      <x:c r="L75" s="14"/>
    </x:row>
    <x:row r="76" ht="120" customHeight="1">
      <x:c r="A76" s="5" t="n">
        <x:v>60</x:v>
      </x:c>
      <x:c r="B76" s="5" t="str">
        <x:v>OUTREACH</x:v>
      </x:c>
      <x:c r="C76" s="5" t="str">
        <x:v>Does the collection make its holdings available online?</x:v>
      </x:c>
      <x:c r="D76" s="14"/>
      <x:c r="E76" s="14"/>
      <x:c r="F76" s="14"/>
      <x:c r="G76" s="15" t="str">
        <x:f>IF($B$5="","",IF($B$5="Scientific",'Criteria 2026'!A63,IF($B$5="Educational",'Criteria 2026'!B63,'Criteria 2026'!C63)))</x:f>
      </x:c>
      <x:c r="H76" s="15" t="str">
        <x:f>IF(ISNUMBER(G76),4*G76,"")</x:f>
      </x:c>
      <x:c r="I76" s="15" t="str">
        <x:f>IF(AND(E76="Assessed",ISNUMBER(F76),F76&gt;=1,F76&lt;=4,ISNUMBER(G76),J76&lt;&gt;""),F76*G76,"")</x:f>
      </x:c>
      <x:c r="J76" s="15" t="str">
        <x:f>IF(AND(ISNUMBER(F76),F76&gt;=1,F76&lt;=4),INDEX('Criteria 2026'!J63:M63,1,F76)&amp;"","")</x:f>
      </x:c>
      <x:c r="K76" s="14"/>
      <x:c r="L76" s="14"/>
    </x:row>
    <x:row r="77" ht="120" customHeight="1">
      <x:c r="A77" s="5" t="n">
        <x:v>61</x:v>
      </x:c>
      <x:c r="B77" s="5" t="str">
        <x:v>OUTREACH</x:v>
      </x:c>
      <x:c r="C77" s="5" t="str">
        <x:v>Is there a collection outreach policy?</x:v>
      </x:c>
      <x:c r="D77" s="14"/>
      <x:c r="E77" s="14"/>
      <x:c r="F77" s="14"/>
      <x:c r="G77" s="15" t="str">
        <x:f>IF($B$5="","",IF($B$5="Scientific",'Criteria 2026'!A64,IF($B$5="Educational",'Criteria 2026'!B64,'Criteria 2026'!C64)))</x:f>
      </x:c>
      <x:c r="H77" s="15" t="str">
        <x:f>IF(ISNUMBER(G77),4*G77,"")</x:f>
      </x:c>
      <x:c r="I77" s="15" t="str">
        <x:f>IF(AND(E77="Assessed",ISNUMBER(F77),F77&gt;=1,F77&lt;=4,ISNUMBER(G77),J77&lt;&gt;""),F77*G77,"")</x:f>
      </x:c>
      <x:c r="J77" s="15" t="str">
        <x:f>IF(AND(ISNUMBER(F77),F77&gt;=1,F77&lt;=4),INDEX('Criteria 2026'!J64:M64,1,F77)&amp;"","")</x:f>
      </x:c>
      <x:c r="K77" s="14"/>
      <x:c r="L77" s="14"/>
    </x:row>
    <x:row r="78" ht="120" customHeight="1">
      <x:c r="A78" s="5" t="n">
        <x:v>62</x:v>
      </x:c>
      <x:c r="B78" s="5" t="str">
        <x:v>OUTREACH</x:v>
      </x:c>
      <x:c r="C78" s="5" t="str">
        <x:v>Does the collection have an institutional website? Is it up to date?</x:v>
      </x:c>
      <x:c r="D78" s="14"/>
      <x:c r="E78" s="14"/>
      <x:c r="F78" s="14"/>
      <x:c r="G78" s="15" t="str">
        <x:f>IF($B$5="","",IF($B$5="Scientific",'Criteria 2026'!A65,IF($B$5="Educational",'Criteria 2026'!B65,'Criteria 2026'!C65)))</x:f>
      </x:c>
      <x:c r="H78" s="15" t="str">
        <x:f>IF(ISNUMBER(G78),4*G78,"")</x:f>
      </x:c>
      <x:c r="I78" s="15" t="str">
        <x:f>IF(AND(E78="Assessed",ISNUMBER(F78),F78&gt;=1,F78&lt;=4,ISNUMBER(G78),J78&lt;&gt;""),F78*G78,"")</x:f>
      </x:c>
      <x:c r="J78" s="15" t="str">
        <x:f>IF(AND(ISNUMBER(F78),F78&gt;=1,F78&lt;=4),INDEX('Criteria 2026'!J65:M65,1,F78)&amp;"","")</x:f>
      </x:c>
      <x:c r="K78" s="14"/>
      <x:c r="L78" s="14"/>
    </x:row>
    <x:row r="79" ht="120" customHeight="1">
      <x:c r="A79" s="5" t="n">
        <x:v>63</x:v>
      </x:c>
      <x:c r="B79" s="5" t="str">
        <x:v>OUTREACH</x:v>
      </x:c>
      <x:c r="C79" s="5" t="str">
        <x:v>How is outreach carried out?</x:v>
      </x:c>
      <x:c r="D79" s="14"/>
      <x:c r="E79" s="14"/>
      <x:c r="F79" s="14"/>
      <x:c r="G79" s="15" t="str">
        <x:f>IF($B$5="","",IF($B$5="Scientific",'Criteria 2026'!A66,IF($B$5="Educational",'Criteria 2026'!B66,'Criteria 2026'!C66)))</x:f>
      </x:c>
      <x:c r="H79" s="15" t="str">
        <x:f>IF(ISNUMBER(G79),4*G79,"")</x:f>
      </x:c>
      <x:c r="I79" s="15" t="str">
        <x:f>IF(AND(E79="Assessed",ISNUMBER(F79),F79&gt;=1,F79&lt;=4,ISNUMBER(G79),J79&lt;&gt;""),F79*G79,"")</x:f>
      </x:c>
      <x:c r="J79" s="15" t="str">
        <x:f>IF(AND(ISNUMBER(F79),F79&gt;=1,F79&lt;=4),INDEX('Criteria 2026'!J66:M66,1,F79)&amp;"","")</x:f>
      </x:c>
      <x:c r="K79" s="14"/>
      <x:c r="L79" s="14"/>
    </x:row>
    <x:row r="80" ht="120" customHeight="1">
      <x:c r="A80" s="5" t="n">
        <x:v>64</x:v>
      </x:c>
      <x:c r="B80" s="5" t="str">
        <x:v>OUTREACH</x:v>
      </x:c>
      <x:c r="C80" s="5" t="str">
        <x:v>Does the collection hold image rights for its holdings?</x:v>
      </x:c>
      <x:c r="D80" s="14"/>
      <x:c r="E80" s="14"/>
      <x:c r="F80" s="14"/>
      <x:c r="G80" s="15" t="str">
        <x:f>IF($B$5="","",IF($B$5="Scientific",'Criteria 2026'!A67,IF($B$5="Educational",'Criteria 2026'!B67,'Criteria 2026'!C67)))</x:f>
      </x:c>
      <x:c r="H80" s="15" t="str">
        <x:f>IF(ISNUMBER(G80),4*G80,"")</x:f>
      </x:c>
      <x:c r="I80" s="15" t="str">
        <x:f>IF(AND(E80="Assessed",ISNUMBER(F80),F80&gt;=1,F80&lt;=4,ISNUMBER(G80),J80&lt;&gt;""),F80*G80,"")</x:f>
      </x:c>
      <x:c r="J80" s="15" t="str">
        <x:f>IF(AND(ISNUMBER(F80),F80&gt;=1,F80&lt;=4),INDEX('Criteria 2026'!J67:M67,1,F80)&amp;"","")</x:f>
      </x:c>
      <x:c r="K80" s="14"/>
      <x:c r="L80" s="14"/>
    </x:row>
    <x:row r="81" ht="120" customHeight="1">
      <x:c r="A81" s="5" t="n">
        <x:v>65</x:v>
      </x:c>
      <x:c r="B81" s="5" t="str">
        <x:v>OUTREACH</x:v>
      </x:c>
      <x:c r="C81" s="5" t="str">
        <x:v>Is there any other relevant information about collection outreach?</x:v>
      </x:c>
      <x:c r="D81" s="14"/>
      <x:c r="E81" s="14"/>
      <x:c r="F81" s="14"/>
      <x:c r="G81" s="15" t="str">
        <x:f>IF($B$5="","",IF($B$5="Scientific",'Criteria 2026'!A68,IF($B$5="Educational",'Criteria 2026'!B68,'Criteria 2026'!C68)))</x:f>
      </x:c>
      <x:c r="H81" s="15" t="str">
        <x:f>IF(ISNUMBER(G81),4*G81,"")</x:f>
      </x:c>
      <x:c r="I81" s="15" t="str">
        <x:f>IF(AND(E81="Assessed",ISNUMBER(F81),F81&gt;=1,F81&lt;=4,ISNUMBER(G81),J81&lt;&gt;""),F81*G81,"")</x:f>
      </x:c>
      <x:c r="J81" s="15" t="str">
        <x:f>IF(AND(ISNUMBER(F81),F81&gt;=1,F81&lt;=4),INDEX('Criteria 2026'!J68:M68,1,F81)&amp;"","")</x:f>
      </x:c>
      <x:c r="K81" s="14"/>
      <x:c r="L81" s="14"/>
    </x:row>
    <x:row r="82" ht="120" customHeight="1">
      <x:c r="A82" s="5" t="n">
        <x:v>66</x:v>
      </x:c>
      <x:c r="B82" s="5" t="str">
        <x:v>OUTREACH</x:v>
      </x:c>
      <x:c r="C82" s="5" t="str">
        <x:v>Does the collection assess the impact of access to digital holdings, and how is this done?</x:v>
      </x:c>
      <x:c r="D82" s="14"/>
      <x:c r="E82" s="14"/>
      <x:c r="F82" s="14"/>
      <x:c r="G82" s="15" t="str">
        <x:f>IF($B$5="","",IF($B$5="Scientific",'Criteria 2026'!A69,IF($B$5="Educational",'Criteria 2026'!B69,'Criteria 2026'!C69)))</x:f>
      </x:c>
      <x:c r="H82" s="15" t="str">
        <x:f>IF(ISNUMBER(G82),4*G82,"")</x:f>
      </x:c>
      <x:c r="I82" s="15" t="str">
        <x:f>IF(AND(E82="Assessed",ISNUMBER(F82),F82&gt;=1,F82&lt;=4,ISNUMBER(G82),J82&lt;&gt;""),F82*G82,"")</x:f>
      </x:c>
      <x:c r="J82" s="15" t="str">
        <x:f>IF(AND(ISNUMBER(F82),F82&gt;=1,F82&lt;=4),INDEX('Criteria 2026'!J69:M69,1,F82)&amp;"","")</x:f>
      </x:c>
      <x:c r="K82" s="14"/>
      <x:c r="L82" s="14"/>
    </x:row>
    <x:row r="83" ht="120" customHeight="1">
      <x:c r="A83" s="5" t="n">
        <x:v>67</x:v>
      </x:c>
      <x:c r="B83" s="5" t="str">
        <x:v>OUTREACH</x:v>
      </x:c>
      <x:c r="C83" s="5" t="str">
        <x:v>Who is the target audience for outreach?</x:v>
      </x:c>
      <x:c r="D83" s="14"/>
      <x:c r="E83" s="14"/>
      <x:c r="F83" s="14"/>
      <x:c r="G83" s="15" t="str">
        <x:f>IF($B$5="","",IF($B$5="Scientific",'Criteria 2026'!A70,IF($B$5="Educational",'Criteria 2026'!B70,'Criteria 2026'!C70)))</x:f>
      </x:c>
      <x:c r="H83" s="15" t="str">
        <x:f>IF(ISNUMBER(G83),4*G83,"")</x:f>
      </x:c>
      <x:c r="I83" s="15" t="str">
        <x:f>IF(AND(E83="Assessed",ISNUMBER(F83),F83&gt;=1,F83&lt;=4,ISNUMBER(G83),J83&lt;&gt;""),F83*G83,"")</x:f>
      </x:c>
      <x:c r="J83" s="15" t="str">
        <x:f>IF(AND(ISNUMBER(F83),F83&gt;=1,F83&lt;=4),INDEX('Criteria 2026'!J70:M70,1,F83)&amp;"","")</x:f>
      </x:c>
      <x:c r="K83" s="14"/>
      <x:c r="L83" s="14"/>
    </x:row>
    <x:row r="84" ht="120" customHeight="1">
      <x:c r="A84" s="5" t="n">
        <x:v>68</x:v>
      </x:c>
      <x:c r="B84" s="5" t="str">
        <x:v>ACCESS</x:v>
      </x:c>
      <x:c r="C84" s="5" t="str">
        <x:v>What is the annual number of visitors?</x:v>
      </x:c>
      <x:c r="D84" s="14"/>
      <x:c r="E84" s="14"/>
      <x:c r="F84" s="14"/>
      <x:c r="G84" s="15" t="str">
        <x:f>IF($B$5="","",IF($B$5="Scientific",'Criteria 2026'!A71,IF($B$5="Educational",'Criteria 2026'!B71,'Criteria 2026'!C71)))</x:f>
      </x:c>
      <x:c r="H84" s="15" t="str">
        <x:f>IF(ISNUMBER(G84),4*G84,"")</x:f>
      </x:c>
      <x:c r="I84" s="15" t="str">
        <x:f>IF(AND(E84="Assessed",ISNUMBER(F84),F84&gt;=1,F84&lt;=4,ISNUMBER(G84),J84&lt;&gt;""),F84*G84,"")</x:f>
      </x:c>
      <x:c r="J84" s="15" t="str">
        <x:f>IF(AND(ISNUMBER(F84),F84&gt;=1,F84&lt;=4),INDEX('Criteria 2026'!J71:M71,1,F84)&amp;"","")</x:f>
      </x:c>
      <x:c r="K84" s="14"/>
      <x:c r="L84" s="14"/>
    </x:row>
    <x:row r="85" ht="120" customHeight="1">
      <x:c r="A85" s="5" t="n">
        <x:v>69</x:v>
      </x:c>
      <x:c r="B85" s="5" t="str">
        <x:v>ACCESS</x:v>
      </x:c>
      <x:c r="C85" s="5" t="str">
        <x:v>How is this number measured?</x:v>
      </x:c>
      <x:c r="D85" s="14"/>
      <x:c r="E85" s="14"/>
      <x:c r="F85" s="14"/>
      <x:c r="G85" s="15" t="str">
        <x:f>IF($B$5="","",IF($B$5="Scientific",'Criteria 2026'!A72,IF($B$5="Educational",'Criteria 2026'!B72,'Criteria 2026'!C72)))</x:f>
      </x:c>
      <x:c r="H85" s="15" t="str">
        <x:f>IF(ISNUMBER(G85),4*G85,"")</x:f>
      </x:c>
      <x:c r="I85" s="15" t="str">
        <x:f>IF(AND(E85="Assessed",ISNUMBER(F85),F85&gt;=1,F85&lt;=4,ISNUMBER(G85),J85&lt;&gt;""),F85*G85,"")</x:f>
      </x:c>
      <x:c r="J85" s="15" t="str">
        <x:f>IF(AND(ISNUMBER(F85),F85&gt;=1,F85&lt;=4),INDEX('Criteria 2026'!J72:M72,1,F85)&amp;"","")</x:f>
      </x:c>
      <x:c r="K85" s="14"/>
      <x:c r="L85" s="14"/>
    </x:row>
    <x:row r="86" ht="120" customHeight="1">
      <x:c r="A86" s="5" t="n">
        <x:v>70</x:v>
      </x:c>
      <x:c r="B86" s="5" t="str">
        <x:v>ACCESS</x:v>
      </x:c>
      <x:c r="C86" s="5" t="str">
        <x:v>How are visitors welcomed?</x:v>
      </x:c>
      <x:c r="D86" s="14"/>
      <x:c r="E86" s="14"/>
      <x:c r="F86" s="14"/>
      <x:c r="G86" s="15" t="str">
        <x:f>IF($B$5="","",IF($B$5="Scientific",'Criteria 2026'!A73,IF($B$5="Educational",'Criteria 2026'!B73,'Criteria 2026'!C73)))</x:f>
      </x:c>
      <x:c r="H86" s="15" t="str">
        <x:f>IF(ISNUMBER(G86),4*G86,"")</x:f>
      </x:c>
      <x:c r="I86" s="15" t="str">
        <x:f>IF(AND(E86="Assessed",ISNUMBER(F86),F86&gt;=1,F86&lt;=4,ISNUMBER(G86),J86&lt;&gt;""),F86*G86,"")</x:f>
      </x:c>
      <x:c r="J86" s="15" t="str">
        <x:f>IF(AND(ISNUMBER(F86),F86&gt;=1,F86&lt;=4),INDEX('Criteria 2026'!J73:M73,1,F86)&amp;"","")</x:f>
      </x:c>
      <x:c r="K86" s="14"/>
      <x:c r="L86" s="14"/>
    </x:row>
    <x:row r="87" ht="120" customHeight="1">
      <x:c r="A87" s="5" t="n">
        <x:v>71</x:v>
      </x:c>
      <x:c r="B87" s="5" t="str">
        <x:v>ACCESS</x:v>
      </x:c>
      <x:c r="C87" s="5" t="str">
        <x:v>Is anyone available to answer questions?</x:v>
      </x:c>
      <x:c r="D87" s="14"/>
      <x:c r="E87" s="14"/>
      <x:c r="F87" s="14"/>
      <x:c r="G87" s="15" t="str">
        <x:f>IF($B$5="","",IF($B$5="Scientific",'Criteria 2026'!A74,IF($B$5="Educational",'Criteria 2026'!B74,'Criteria 2026'!C74)))</x:f>
      </x:c>
      <x:c r="H87" s="15" t="str">
        <x:f>IF(ISNUMBER(G87),4*G87,"")</x:f>
      </x:c>
      <x:c r="I87" s="15" t="str">
        <x:f>IF(AND(E87="Assessed",ISNUMBER(F87),F87&gt;=1,F87&lt;=4,ISNUMBER(G87),J87&lt;&gt;""),F87*G87,"")</x:f>
      </x:c>
      <x:c r="J87" s="15" t="str">
        <x:f>IF(AND(ISNUMBER(F87),F87&gt;=1,F87&lt;=4),INDEX('Criteria 2026'!J74:M74,1,F87)&amp;"","")</x:f>
      </x:c>
      <x:c r="K87" s="14"/>
      <x:c r="L87" s="14"/>
    </x:row>
    <x:row r="88" ht="120" customHeight="1">
      <x:c r="A88" s="5" t="n">
        <x:v>72</x:v>
      </x:c>
      <x:c r="B88" s="5" t="str">
        <x:v>ACCESS</x:v>
      </x:c>
      <x:c r="C88" s="5" t="str">
        <x:v>How is collection communication planned?</x:v>
      </x:c>
      <x:c r="D88" s="14"/>
      <x:c r="E88" s="14"/>
      <x:c r="F88" s="14"/>
      <x:c r="G88" s="15" t="str">
        <x:f>IF($B$5="","",IF($B$5="Scientific",'Criteria 2026'!A75,IF($B$5="Educational",'Criteria 2026'!B75,'Criteria 2026'!C75)))</x:f>
      </x:c>
      <x:c r="H88" s="15" t="str">
        <x:f>IF(ISNUMBER(G88),4*G88,"")</x:f>
      </x:c>
      <x:c r="I88" s="15" t="str">
        <x:f>IF(AND(E88="Assessed",ISNUMBER(F88),F88&gt;=1,F88&lt;=4,ISNUMBER(G88),J88&lt;&gt;""),F88*G88,"")</x:f>
      </x:c>
      <x:c r="J88" s="15" t="str">
        <x:f>IF(AND(ISNUMBER(F88),F88&gt;=1,F88&lt;=4),INDEX('Criteria 2026'!J75:M75,1,F88)&amp;"","")</x:f>
      </x:c>
      <x:c r="K88" s="14"/>
      <x:c r="L88" s="14"/>
    </x:row>
    <x:row r="89" ht="120" customHeight="1">
      <x:c r="A89" s="5" t="n">
        <x:v>73</x:v>
      </x:c>
      <x:c r="B89" s="5" t="str">
        <x:v>ACCESS</x:v>
      </x:c>
      <x:c r="C89" s="5" t="str">
        <x:v>How is accessibility planned?</x:v>
      </x:c>
      <x:c r="D89" s="14"/>
      <x:c r="E89" s="14"/>
      <x:c r="F89" s="14"/>
      <x:c r="G89" s="15" t="str">
        <x:f>IF($B$5="","",IF($B$5="Scientific",'Criteria 2026'!A76,IF($B$5="Educational",'Criteria 2026'!B76,'Criteria 2026'!C76)))</x:f>
      </x:c>
      <x:c r="H89" s="15" t="str">
        <x:f>IF(ISNUMBER(G89),4*G89,"")</x:f>
      </x:c>
      <x:c r="I89" s="15" t="str">
        <x:f>IF(AND(E89="Assessed",ISNUMBER(F89),F89&gt;=1,F89&lt;=4,ISNUMBER(G89),J89&lt;&gt;""),F89*G89,"")</x:f>
      </x:c>
      <x:c r="J89" s="15" t="str">
        <x:f>IF(AND(ISNUMBER(F89),F89&gt;=1,F89&lt;=4),INDEX('Criteria 2026'!J76:M76,1,F89)&amp;"","")</x:f>
      </x:c>
      <x:c r="K89" s="14"/>
      <x:c r="L89" s="14"/>
    </x:row>
    <x:row r="90" ht="120" customHeight="1">
      <x:c r="A90" s="5" t="n">
        <x:v>74</x:v>
      </x:c>
      <x:c r="B90" s="5" t="str">
        <x:v>ACCESS</x:v>
      </x:c>
      <x:c r="C90" s="5" t="str">
        <x:v>What accessibility activities are planned?</x:v>
      </x:c>
      <x:c r="D90" s="14"/>
      <x:c r="E90" s="14"/>
      <x:c r="F90" s="14"/>
      <x:c r="G90" s="15" t="str">
        <x:f>IF($B$5="","",IF($B$5="Scientific",'Criteria 2026'!A77,IF($B$5="Educational",'Criteria 2026'!B77,'Criteria 2026'!C77)))</x:f>
      </x:c>
      <x:c r="H90" s="15" t="str">
        <x:f>IF(ISNUMBER(G90),4*G90,"")</x:f>
      </x:c>
      <x:c r="I90" s="15" t="str">
        <x:f>IF(AND(E90="Assessed",ISNUMBER(F90),F90&gt;=1,F90&lt;=4,ISNUMBER(G90),J90&lt;&gt;""),F90*G90,"")</x:f>
      </x:c>
      <x:c r="J90" s="15" t="str">
        <x:f>IF(AND(ISNUMBER(F90),F90&gt;=1,F90&lt;=4),INDEX('Criteria 2026'!J77:M77,1,F90)&amp;"","")</x:f>
      </x:c>
      <x:c r="K90" s="14"/>
      <x:c r="L90" s="14"/>
    </x:row>
    <x:row r="91">
      <x:c r="A91" s="1"/>
      <x:c r="B91" s="1"/>
      <x:c r="C91" s="1"/>
      <x:c r="D91" s="1"/>
      <x:c r="E91" s="1"/>
      <x:c r="F91" s="1"/>
      <x:c r="G91" s="1"/>
      <x:c r="H91" s="1"/>
      <x:c r="I91" s="1"/>
      <x:c r="J91" s="1"/>
      <x:c r="K91" s="1"/>
      <x:c r="L91" s="1"/>
    </x:row>
    <x:row r="92">
      <x:c r="A92" s="1"/>
      <x:c r="B92" s="1"/>
      <x:c r="C92" s="1"/>
      <x:c r="D92" s="1"/>
      <x:c r="E92" s="1"/>
      <x:c r="F92" s="1"/>
      <x:c r="G92" s="1"/>
      <x:c r="H92" s="1"/>
      <x:c r="I92" s="1"/>
      <x:c r="J92" s="1"/>
      <x:c r="K92" s="1"/>
      <x:c r="L92" s="1"/>
    </x:row>
    <x:row r="93" ht="40" customHeight="1">
      <x:c r="A93" s="5" t="str">
        <x:v>Report to the curator: summarize context, method, results by category, strengths, vulnerabilities and recommended actions.</x:v>
      </x:c>
      <x:c r="B93" s="5"/>
      <x:c r="C93" s="5"/>
      <x:c r="D93" s="5"/>
      <x:c r="E93" s="5"/>
      <x:c r="F93" s="5"/>
      <x:c r="G93" s="1"/>
      <x:c r="H93" s="1"/>
      <x:c r="I93" s="1"/>
      <x:c r="J93" s="1"/>
      <x:c r="K93" s="1"/>
      <x:c r="L93" s="1"/>
    </x:row>
    <x:row r="94" ht="40" customHeight="1">
      <x:c r="A94" s="5" t="str">
        <x:v>For each action, record the responsible person, deadline and resources needed. These writing guidelines support assessment without replacing team analysis.</x:v>
      </x:c>
      <x:c r="B94" s="5"/>
      <x:c r="C94" s="5"/>
      <x:c r="D94" s="5"/>
      <x:c r="E94" s="5"/>
      <x:c r="F94" s="5"/>
      <x:c r="G94" s="1"/>
      <x:c r="H94" s="1"/>
      <x:c r="I94" s="1"/>
      <x:c r="J94" s="1"/>
      <x:c r="K94" s="1"/>
      <x:c r="L94" s="1"/>
    </x:row>
    <x:row r="95" ht="40" customHeight="1">
      <x:c r="A95" s="5" t="str">
        <x:v>In the UFPA Network, results also support a biennial report to the university administration to inform collection policies.</x:v>
      </x:c>
      <x:c r="B95" s="5"/>
      <x:c r="C95" s="5"/>
      <x:c r="D95" s="5"/>
      <x:c r="E95" s="5"/>
      <x:c r="F95" s="5"/>
      <x:c r="G95" s="1"/>
      <x:c r="H95" s="1"/>
      <x:c r="I95" s="1"/>
      <x:c r="J95" s="1"/>
      <x:c r="K95" s="1"/>
      <x:c r="L95" s="1"/>
    </x:row>
    <x:row r="96">
      <x:c r="A96" s="1"/>
      <x:c r="B96" s="1"/>
      <x:c r="C96" s="1"/>
      <x:c r="D96" s="1"/>
      <x:c r="E96" s="1"/>
      <x:c r="F96" s="1"/>
      <x:c r="G96" s="1"/>
      <x:c r="H96" s="1"/>
      <x:c r="I96" s="1"/>
      <x:c r="J96" s="1"/>
      <x:c r="K96" s="1"/>
      <x:c r="L96" s="1"/>
    </x:row>
    <x:row r="97">
      <x:c r="A97" s="1"/>
      <x:c r="B97" s="1"/>
      <x:c r="C97" s="1"/>
      <x:c r="D97" s="1"/>
      <x:c r="E97" s="1"/>
      <x:c r="F97" s="1"/>
      <x:c r="G97" s="1"/>
      <x:c r="H97" s="1"/>
      <x:c r="I97" s="1"/>
      <x:c r="J97" s="1"/>
      <x:c r="K97" s="1"/>
      <x:c r="L97" s="1"/>
    </x:row>
    <x:row r="98">
      <x:c r="A98" s="1"/>
      <x:c r="B98" s="1"/>
      <x:c r="C98" s="1"/>
      <x:c r="D98" s="1"/>
      <x:c r="E98" s="1"/>
      <x:c r="F98" s="1"/>
      <x:c r="G98" s="1"/>
      <x:c r="H98" s="1"/>
      <x:c r="I98" s="1"/>
      <x:c r="J98" s="1"/>
      <x:c r="K98" s="1"/>
      <x:c r="L98" s="1"/>
    </x:row>
    <x:row r="99">
      <x:c r="A99" s="1"/>
      <x:c r="B99" s="1"/>
      <x:c r="C99" s="1"/>
      <x:c r="D99" s="1"/>
      <x:c r="E99" s="1"/>
      <x:c r="F99" s="1"/>
      <x:c r="G99" s="1"/>
      <x:c r="H99" s="1"/>
      <x:c r="I99" s="1"/>
      <x:c r="J99" s="1"/>
      <x:c r="K99" s="1"/>
      <x:c r="L99" s="1"/>
    </x:row>
  </x:sheetData>
  <x:mergeCells>
    <x:mergeCell ref="A1:F1"/>
    <x:mergeCell ref="A2:F2"/>
    <x:mergeCell ref="H9:L11"/>
    <x:mergeCell ref="A10:F10"/>
    <x:mergeCell ref="A11:F11"/>
    <x:mergeCell ref="A12:F12"/>
    <x:mergeCell ref="A13:F13"/>
    <x:mergeCell ref="A14:F14"/>
    <x:mergeCell ref="A93:F93"/>
    <x:mergeCell ref="A94:F94"/>
    <x:mergeCell ref="A95:F95"/>
  </x:mergeCells>
  <x:dataValidations count="3">
    <x:dataValidation type="list" sqref="B5">
      <x:formula1>"Scientific,Educational,Mixed"</x:formula1>
    </x:dataValidation>
    <x:dataValidation type="list" sqref="E17:E90">
      <x:formula1>"Assessed,Descriptive,NR,Not applicable,Review"</x:formula1>
    </x:dataValidation>
    <x:dataValidation type="whole" operator="between" sqref="F17:F90">
      <x:formula1>1</x:formula1>
      <x:formula2>4</x:formula2>
    </x:dataValidation>
  </x:dataValidations>
  <x:pageMargins left="0.7" right="0.7" top="0.75" bottom="0.75" header="0.3" footer="0.3"/>
</x:worksheet>
</file>

<file path=xl/worksheets/sheet2.xml><?xml version="1.0" encoding="utf-8"?>
<x:worksheet xmlns:x="http://schemas.openxmlformats.org/spreadsheetml/2006/main">
  <x:sheetPr>
    <x:tabColor rgb="FFED1C24"/>
  </x:sheetPr>
  <x:sheetViews>
    <x:sheetView showGridLines="0" workbookViewId="0">
      <x:pane xSplit="1" topLeftCell="B1" activePane="topRight" state="frozen"/>
    </x:sheetView>
  </x:sheetViews>
  <x:sheetFormatPr defaultRowHeight="15"/>
  <x:cols>
    <x:col min="14" max="14" width="40" hidden="0" customWidth="1"/>
    <x:col min="15" max="15" width="12" hidden="0" customWidth="1"/>
    <x:col min="16" max="16" width="12" hidden="0" customWidth="1"/>
    <x:col min="17" max="17" width="12" hidden="0" customWidth="1"/>
    <x:col min="18" max="18" width="12" hidden="0" customWidth="1"/>
    <x:col min="1" max="1" width="6" hidden="0" customWidth="1"/>
    <x:col min="2" max="2" width="27" hidden="0" customWidth="1"/>
    <x:col min="3" max="3" width="45" hidden="0" customWidth="1"/>
    <x:col min="4" max="4" width="45" hidden="0" customWidth="1"/>
    <x:col min="5" max="5" width="18" hidden="0" customWidth="1"/>
    <x:col min="6" max="6" width="12" hidden="0" customWidth="1"/>
    <x:col min="7" max="7" width="13" hidden="0" customWidth="1"/>
    <x:col min="8" max="8" width="24" hidden="0" customWidth="1"/>
    <x:col min="9" max="9" width="12" hidden="0" customWidth="1"/>
    <x:col min="10" max="10" width="45" hidden="0" customWidth="1"/>
    <x:col min="11" max="11" width="40" hidden="0" customWidth="1"/>
    <x:col min="12" max="12" width="35" hidden="0" customWidth="1"/>
  </x:cols>
  <x:sheetData>
    <x:row r="1" ht="40" customHeight="1">
      <x:c r="A1" s="7" t="str">
        <x:v>Fictional application example — simulated data, unrelated to real collections</x:v>
      </x:c>
      <x:c r="B1" s="7"/>
      <x:c r="C1" s="7"/>
      <x:c r="D1" s="7"/>
      <x:c r="E1" s="7"/>
      <x:c r="F1" s="7"/>
      <x:c r="G1" s="8"/>
      <x:c r="H1" s="8"/>
      <x:c r="I1" s="8"/>
      <x:c r="J1" s="8"/>
      <x:c r="K1" s="8"/>
      <x:c r="L1" s="8"/>
    </x:row>
    <x:row r="2" ht="40" customHeight="1">
      <x:c r="A2" s="5" t="str">
        <x:v>Instrument version: 18 May 2026. Fill in the blue cells. Refer to the Criteria 2026 worksheet.</x:v>
      </x:c>
      <x:c r="B2" s="5"/>
      <x:c r="C2" s="5"/>
      <x:c r="D2" s="5"/>
      <x:c r="E2" s="5"/>
      <x:c r="F2" s="5"/>
      <x:c r="G2" s="1"/>
      <x:c r="H2" s="1"/>
      <x:c r="I2" s="1"/>
      <x:c r="J2" s="1"/>
      <x:c r="K2" s="1"/>
      <x:c r="L2" s="1"/>
    </x:row>
    <x:row r="3">
      <x:c r="A3" s="1"/>
      <x:c r="B3" s="1"/>
      <x:c r="C3" s="1"/>
      <x:c r="D3" s="1"/>
      <x:c r="E3" s="1"/>
      <x:c r="F3" s="1"/>
      <x:c r="G3" s="1"/>
      <x:c r="H3" s="1"/>
      <x:c r="I3" s="1"/>
      <x:c r="J3" s="1"/>
      <x:c r="K3" s="1"/>
      <x:c r="L3" s="1"/>
    </x:row>
    <x:row r="4" ht="62" customHeight="1">
      <x:c r="A4" s="1" t="str">
        <x:v>Collection</x:v>
      </x:c>
      <x:c r="B4" s="9" t="str">
        <x:v>Fictional collection</x:v>
      </x:c>
      <x:c r="C4" s="1"/>
      <x:c r="D4" s="1" t="str">
        <x:v>Level</x:v>
      </x:c>
      <x:c r="E4" s="1" t="str">
        <x:v>Questions at this level</x:v>
      </x:c>
      <x:c r="F4" s="1"/>
      <x:c r="G4" s="1"/>
      <x:c r="H4" s="5" t="str">
        <x:v>Score obtained (assessed responses)</x:v>
      </x:c>
      <x:c r="I4" s="5" t="n">
        <x:f>SUM(I17:I90)</x:f>
        <x:v>359</x:v>
      </x:c>
      <x:c r="J4" s="1"/>
      <x:c r="K4" s="1"/>
      <x:c r="L4" s="1"/>
    </x:row>
    <x:row r="5" ht="62" customHeight="1">
      <x:c r="A5" s="1" t="str">
        <x:v>Function</x:v>
      </x:c>
      <x:c r="B5" s="9" t="str">
        <x:v>Scientific</x:v>
      </x:c>
      <x:c r="C5" s="1"/>
      <x:c r="D5" s="1" t="n">
        <x:v>1</x:v>
      </x:c>
      <x:c r="E5" s="1" t="n">
        <x:f>COUNTIFS(E17:E90,"Assessed",F17:F90,1)</x:f>
        <x:v>14</x:v>
      </x:c>
      <x:c r="F5" s="1"/>
      <x:c r="G5" s="1"/>
      <x:c r="H5" s="5" t="str">
        <x:v>Expected maximum for the selected function</x:v>
      </x:c>
      <x:c r="I5" s="5" t="n">
        <x:f>IF(B5="","",SUM(H17:H90))</x:f>
        <x:v>600</x:v>
      </x:c>
      <x:c r="J5" s="1"/>
      <x:c r="K5" s="1"/>
      <x:c r="L5" s="1"/>
    </x:row>
    <x:row r="6" ht="62" customHeight="1">
      <x:c r="A6" s="1" t="str">
        <x:v>Assessment date</x:v>
      </x:c>
      <x:c r="B6" s="9"/>
      <x:c r="C6" s="1"/>
      <x:c r="D6" s="1" t="n">
        <x:v>2</x:v>
      </x:c>
      <x:c r="E6" s="1" t="n">
        <x:f>COUNTIFS(E17:E90,"Assessed",F17:F90,2)</x:f>
        <x:v>15</x:v>
      </x:c>
      <x:c r="F6" s="1"/>
      <x:c r="G6" s="1"/>
      <x:c r="H6" s="5" t="str">
        <x:v>Questions marked NR</x:v>
      </x:c>
      <x:c r="I6" s="5" t="n">
        <x:f>COUNTIFS(E17:E90,"NR")</x:f>
        <x:v>0</x:v>
      </x:c>
      <x:c r="J6" s="1"/>
      <x:c r="K6" s="1"/>
      <x:c r="L6" s="1"/>
    </x:row>
    <x:row r="7" ht="62" customHeight="1">
      <x:c r="A7" s="1" t="str">
        <x:v>Assessor</x:v>
      </x:c>
      <x:c r="B7" s="9" t="str">
        <x:v>Fictional team</x:v>
      </x:c>
      <x:c r="C7" s="1"/>
      <x:c r="D7" s="1" t="n">
        <x:v>3</x:v>
      </x:c>
      <x:c r="E7" s="1" t="n">
        <x:f>COUNTIFS(E17:E90,"Assessed",F17:F90,3)</x:f>
        <x:v>13</x:v>
      </x:c>
      <x:c r="F7" s="1"/>
      <x:c r="G7" s="1"/>
      <x:c r="H7" s="5" t="str">
        <x:v>Not applicable questions (review)</x:v>
      </x:c>
      <x:c r="I7" s="5" t="n">
        <x:f>COUNTIFS(E17:E90,"Not applicable")</x:f>
        <x:v>0</x:v>
      </x:c>
      <x:c r="J7" s="1"/>
      <x:c r="K7" s="1"/>
      <x:c r="L7" s="1"/>
    </x:row>
    <x:row r="8">
      <x:c r="A8" s="1"/>
      <x:c r="B8" s="1"/>
      <x:c r="C8" s="1"/>
      <x:c r="D8" s="1" t="n">
        <x:v>4</x:v>
      </x:c>
      <x:c r="E8" s="1" t="n">
        <x:f>COUNTIFS(E17:E90,"Assessed",F17:F90,4)</x:f>
        <x:v>12</x:v>
      </x:c>
      <x:c r="F8" s="1"/>
      <x:c r="G8" s="1"/>
      <x:c r="H8" s="1"/>
      <x:c r="I8" s="1"/>
      <x:c r="J8" s="1"/>
      <x:c r="K8" s="1"/>
      <x:c r="L8" s="1"/>
    </x:row>
    <x:row r="9">
      <x:c r="A9" s="1"/>
      <x:c r="B9" s="1"/>
      <x:c r="C9" s="1"/>
      <x:c r="D9" s="1"/>
      <x:c r="E9" s="1"/>
      <x:c r="F9" s="1"/>
      <x:c r="G9" s="1"/>
      <x:c r="H9" s="5" t="str">
        <x:v>Descriptive score: missing responses are not scored as zero. The expected maximum includes questions with a weight for the selected function. Review outstanding issues before interpreting the total; there is no automatic overall classification.</x:v>
      </x:c>
      <x:c r="I9" s="5"/>
      <x:c r="J9" s="5"/>
      <x:c r="K9" s="5"/>
      <x:c r="L9" s="5"/>
    </x:row>
    <x:row r="10" ht="40" customHeight="1">
      <x:c r="A10" s="5" t="str">
        <x:v>The summary shows the distribution of levels. Ties are retained. There is no automatic overall classification.</x:v>
      </x:c>
      <x:c r="B10" s="5"/>
      <x:c r="C10" s="5"/>
      <x:c r="D10" s="5"/>
      <x:c r="E10" s="5"/>
      <x:c r="F10" s="5"/>
      <x:c r="G10" s="1"/>
      <x:c r="H10" s="5"/>
      <x:c r="I10" s="5"/>
      <x:c r="J10" s="5"/>
      <x:c r="K10" s="5"/>
      <x:c r="L10" s="5"/>
    </x:row>
    <x:row r="11" ht="40" customHeight="1">
      <x:c r="A11" s="5" t="str">
        <x:v>Consolidation: level × weight for each question; maximum = 4 × weight. Analyze results by category.</x:v>
      </x:c>
      <x:c r="B11" s="5"/>
      <x:c r="C11" s="5"/>
      <x:c r="D11" s="5"/>
      <x:c r="E11" s="5"/>
      <x:c r="F11" s="5"/>
      <x:c r="G11" s="1"/>
      <x:c r="H11" s="5"/>
      <x:c r="I11" s="5"/>
      <x:c r="J11" s="5"/>
      <x:c r="K11" s="5"/>
      <x:c r="L11" s="5"/>
    </x:row>
    <x:row r="12" ht="40" customHeight="1">
      <x:c r="A12" s="5" t="str">
        <x:v>Missing information: mark NR (not reported) and record the outstanding issue. Not applicable: explain and refer to the team; no calculation rule has been defined.</x:v>
      </x:c>
      <x:c r="B12" s="5"/>
      <x:c r="C12" s="5"/>
      <x:c r="D12" s="5"/>
      <x:c r="E12" s="5"/>
      <x:c r="F12" s="5"/>
      <x:c r="G12" s="1"/>
      <x:c r="H12" s="1"/>
      <x:c r="I12" s="1"/>
      <x:c r="J12" s="1"/>
      <x:c r="K12" s="1"/>
      <x:c r="L12" s="1"/>
    </x:row>
    <x:row r="13" ht="40" customHeight="1">
      <x:c r="A13" s="5" t="str">
        <x:v>After analysis, prepare a report for the curator with context, priorities and recommendations. Protect sensitive information.</x:v>
      </x:c>
      <x:c r="B13" s="5"/>
      <x:c r="C13" s="5"/>
      <x:c r="D13" s="5"/>
      <x:c r="E13" s="5"/>
      <x:c r="F13" s="5"/>
      <x:c r="G13" s="1"/>
      <x:c r="H13" s="1"/>
      <x:c r="I13" s="1"/>
      <x:c r="J13" s="1"/>
      <x:c r="K13" s="1"/>
      <x:c r="L13" s="1"/>
    </x:row>
    <x:row r="14" ht="40" customHeight="1">
      <x:c r="A14" s="5" t="str">
        <x:v>The example uses simulated criteria and levels. Evidence entries only indicate what to record in a real assessment.</x:v>
      </x:c>
      <x:c r="B14" s="5"/>
      <x:c r="C14" s="5"/>
      <x:c r="D14" s="5"/>
      <x:c r="E14" s="5"/>
      <x:c r="F14" s="5"/>
      <x:c r="G14" s="1"/>
      <x:c r="H14" s="1"/>
      <x:c r="I14" s="1"/>
      <x:c r="J14" s="1"/>
      <x:c r="K14" s="1"/>
      <x:c r="L14" s="1"/>
    </x:row>
    <x:row r="15">
      <x:c r="A15" s="1"/>
      <x:c r="B15" s="1"/>
      <x:c r="C15" s="1"/>
      <x:c r="D15" s="1"/>
      <x:c r="E15" s="1"/>
      <x:c r="F15" s="1"/>
      <x:c r="G15" s="1"/>
      <x:c r="H15" s="1"/>
      <x:c r="I15" s="1"/>
      <x:c r="J15" s="1"/>
      <x:c r="K15" s="1"/>
      <x:c r="L15" s="1"/>
    </x:row>
    <x:row r="16" ht="46" customHeight="1">
      <x:c r="A16" s="4" t="str">
        <x:v>No.</x:v>
      </x:c>
      <x:c r="B16" s="4" t="str">
        <x:v>Category</x:v>
      </x:c>
      <x:c r="C16" s="4" t="str">
        <x:v>Question</x:v>
      </x:c>
      <x:c r="D16" s="4" t="str">
        <x:v>Response / observation</x:v>
      </x:c>
      <x:c r="E16" s="4" t="str">
        <x:v>Status</x:v>
      </x:c>
      <x:c r="F16" s="4" t="str">
        <x:v>Level (1–4)</x:v>
      </x:c>
      <x:c r="G16" s="4" t="str">
        <x:v>Weight</x:v>
      </x:c>
      <x:c r="H16" s="4" t="str">
        <x:v>Maximum</x:v>
      </x:c>
      <x:c r="I16" s="4" t="str">
        <x:v>Score</x:v>
      </x:c>
      <x:c r="J16" s="4" t="str">
        <x:v>Selected criterion</x:v>
      </x:c>
      <x:c r="K16" s="4" t="str">
        <x:v>Evidence / source</x:v>
      </x:c>
      <x:c r="L16" s="4" t="str">
        <x:v>Priority / follow-up</x:v>
      </x:c>
      <x:c r="N16" s="12" t="str">
        <x:v>Category</x:v>
      </x:c>
      <x:c r="O16" s="12" t="str">
        <x:v>Level 1</x:v>
      </x:c>
      <x:c r="P16" s="12" t="str">
        <x:v>Level 2</x:v>
      </x:c>
      <x:c r="Q16" s="12" t="str">
        <x:v>Level 3</x:v>
      </x:c>
      <x:c r="R16" s="12" t="str">
        <x:v>Level 4</x:v>
      </x:c>
    </x:row>
    <x:row r="17" ht="120" customHeight="1">
      <x:c r="A17" s="5" t="n">
        <x:v>1</x:v>
      </x:c>
      <x:c r="B17" s="5" t="str">
        <x:v>GENERAL INFORMATION</x:v>
      </x:c>
      <x:c r="C17" s="5" t="str">
        <x:v>What is the name of the collection?</x:v>
      </x:c>
      <x:c r="D17" s="14" t="str">
        <x:v>Fictional descriptive information to record</x:v>
      </x:c>
      <x:c r="E17" s="14" t="str">
        <x:v>Descriptive</x:v>
      </x:c>
      <x:c r="F17" s="14"/>
      <x:c r="G17" s="15" t="str">
        <x:f>IF($B$5="","",IF($B$5="Scientific",'Criteria 2026'!A4,IF($B$5="Educational",'Criteria 2026'!B4,'Criteria 2026'!C4)))</x:f>
        <x:v>---</x:v>
      </x:c>
      <x:c r="H17" s="15" t="str">
        <x:f>IF(ISNUMBER(G17),4*G17,"")</x:f>
      </x:c>
      <x:c r="I17" s="15" t="str">
        <x:f>IF(AND(E17="Assessed",ISNUMBER(F17),F17&gt;=1,F17&lt;=4,ISNUMBER(G17),J17&lt;&gt;""),F17*G17,"")</x:f>
      </x:c>
      <x:c r="J17" s="15" t="str">
        <x:f>IF(AND(ISNUMBER(F17),F17&gt;=1,F17&lt;=4),INDEX('Criteria 2026'!J4:M4,1,F17)&amp;"","")</x:f>
      </x:c>
      <x:c r="K17" s="14" t="str">
        <x:v>Fictional example: identify the document, observation or interview supporting the response.</x:v>
      </x:c>
      <x:c r="L17" s="14" t="str">
        <x:v>Review together with the curator.</x:v>
      </x:c>
      <x:c r="N17" s="13" t="str">
        <x:v>GENERAL INFORMATION</x:v>
      </x:c>
      <x:c r="O17" s="13" t="n">
        <x:f>COUNTIFS($B$17:$B$90,N17,$E$17:$E$90,"Assessed",$F$17:$F$90,1)</x:f>
        <x:v>2</x:v>
      </x:c>
      <x:c r="P17" s="13" t="n">
        <x:f>COUNTIFS($B$17:$B$90,N17,$E$17:$E$90,"Assessed",$F$17:$F$90,2)</x:f>
        <x:v>1</x:v>
      </x:c>
      <x:c r="Q17" s="13" t="n">
        <x:f>COUNTIFS($B$17:$B$90,N17,$E$17:$E$90,"Assessed",$F$17:$F$90,3)</x:f>
        <x:v>1</x:v>
      </x:c>
      <x:c r="R17" s="13" t="n">
        <x:f>COUNTIFS($B$17:$B$90,N17,$E$17:$E$90,"Assessed",$F$17:$F$90,4)</x:f>
        <x:v>1</x:v>
      </x:c>
    </x:row>
    <x:row r="18" ht="120" customHeight="1">
      <x:c r="A18" s="5" t="n">
        <x:v>2</x:v>
      </x:c>
      <x:c r="B18" s="5" t="str">
        <x:v>GENERAL INFORMATION</x:v>
      </x:c>
      <x:c r="C18" s="5" t="str">
        <x:v>What is the name of the person in charge (profession)?</x:v>
      </x:c>
      <x:c r="D18" s="14" t="str">
        <x:v>Fictional descriptive information to record</x:v>
      </x:c>
      <x:c r="E18" s="14" t="str">
        <x:v>Descriptive</x:v>
      </x:c>
      <x:c r="F18" s="14"/>
      <x:c r="G18" s="15" t="str">
        <x:f>IF($B$5="","",IF($B$5="Scientific",'Criteria 2026'!A5,IF($B$5="Educational",'Criteria 2026'!B5,'Criteria 2026'!C5)))</x:f>
        <x:v>---</x:v>
      </x:c>
      <x:c r="H18" s="15" t="str">
        <x:f>IF(ISNUMBER(G18),4*G18,"")</x:f>
      </x:c>
      <x:c r="I18" s="15" t="str">
        <x:f>IF(AND(E18="Assessed",ISNUMBER(F18),F18&gt;=1,F18&lt;=4,ISNUMBER(G18),J18&lt;&gt;""),F18*G18,"")</x:f>
      </x:c>
      <x:c r="J18" s="15" t="str">
        <x:f>IF(AND(ISNUMBER(F18),F18&gt;=1,F18&lt;=4),INDEX('Criteria 2026'!J5:M5,1,F18)&amp;"","")</x:f>
      </x:c>
      <x:c r="K18" s="14" t="str">
        <x:v>Fictional example: identify the document, observation or interview supporting the response.</x:v>
      </x:c>
      <x:c r="L18" s="14" t="str">
        <x:v>Review together with the curator.</x:v>
      </x:c>
      <x:c r="N18" s="13" t="str">
        <x:v>HOLDINGS</x:v>
      </x:c>
      <x:c r="O18" s="13" t="n">
        <x:f>COUNTIFS($B$17:$B$90,N18,$E$17:$E$90,"Assessed",$F$17:$F$90,1)</x:f>
        <x:v>0</x:v>
      </x:c>
      <x:c r="P18" s="13" t="n">
        <x:f>COUNTIFS($B$17:$B$90,N18,$E$17:$E$90,"Assessed",$F$17:$F$90,2)</x:f>
        <x:v>1</x:v>
      </x:c>
      <x:c r="Q18" s="13" t="n">
        <x:f>COUNTIFS($B$17:$B$90,N18,$E$17:$E$90,"Assessed",$F$17:$F$90,3)</x:f>
        <x:v>1</x:v>
      </x:c>
      <x:c r="R18" s="13" t="n">
        <x:f>COUNTIFS($B$17:$B$90,N18,$E$17:$E$90,"Assessed",$F$17:$F$90,4)</x:f>
        <x:v>0</x:v>
      </x:c>
    </x:row>
    <x:row r="19" ht="120" customHeight="1">
      <x:c r="A19" s="5" t="n">
        <x:v>3</x:v>
      </x:c>
      <x:c r="B19" s="5" t="str">
        <x:v>GENERAL INFORMATION</x:v>
      </x:c>
      <x:c r="C19" s="5" t="str">
        <x:v>What is the profession or educational background of the person in charge of the collection?</x:v>
      </x:c>
      <x:c r="D19" s="14" t="str">
        <x:v>Has experience with collections but no academic training in either the collection's subject area or heritage studies</x:v>
      </x:c>
      <x:c r="E19" s="14" t="str">
        <x:v>Assessed</x:v>
      </x:c>
      <x:c r="F19" s="14" t="n">
        <x:v>3</x:v>
      </x:c>
      <x:c r="G19" s="15" t="n">
        <x:f>IF($B$5="","",IF($B$5="Scientific",'Criteria 2026'!A6,IF($B$5="Educational",'Criteria 2026'!B6,'Criteria 2026'!C6)))</x:f>
        <x:v>3</x:v>
      </x:c>
      <x:c r="H19" s="15" t="n">
        <x:f>IF(ISNUMBER(G19),4*G19,"")</x:f>
        <x:v>12</x:v>
      </x:c>
      <x:c r="I19" s="15" t="n">
        <x:f>IF(AND(E19="Assessed",ISNUMBER(F19),F19&gt;=1,F19&lt;=4,ISNUMBER(G19),J19&lt;&gt;""),F19*G19,"")</x:f>
        <x:v>9</x:v>
      </x:c>
      <x:c r="J19" s="15" t="str">
        <x:f>IF(AND(ISNUMBER(F19),F19&gt;=1,F19&lt;=4),INDEX('Criteria 2026'!J6:M6,1,F19)&amp;"","")</x:f>
        <x:v>Has experience with collections but no academic training in either the collection's subject area or heritage studies</x:v>
      </x:c>
      <x:c r="K19" s="14" t="str">
        <x:v>Fictional example: identify the document, observation or interview supporting the response.</x:v>
      </x:c>
      <x:c r="L19" s="14" t="str">
        <x:v>Review together with the curator.</x:v>
      </x:c>
      <x:c r="N19" s="13" t="str">
        <x:v>COLLECTION MANAGEMENT</x:v>
      </x:c>
      <x:c r="O19" s="13" t="n">
        <x:f>COUNTIFS($B$17:$B$90,N19,$E$17:$E$90,"Assessed",$F$17:$F$90,1)</x:f>
        <x:v>4</x:v>
      </x:c>
      <x:c r="P19" s="13" t="n">
        <x:f>COUNTIFS($B$17:$B$90,N19,$E$17:$E$90,"Assessed",$F$17:$F$90,2)</x:f>
        <x:v>3</x:v>
      </x:c>
      <x:c r="Q19" s="13" t="n">
        <x:f>COUNTIFS($B$17:$B$90,N19,$E$17:$E$90,"Assessed",$F$17:$F$90,3)</x:f>
        <x:v>2</x:v>
      </x:c>
      <x:c r="R19" s="13" t="n">
        <x:f>COUNTIFS($B$17:$B$90,N19,$E$17:$E$90,"Assessed",$F$17:$F$90,4)</x:f>
        <x:v>3</x:v>
      </x:c>
    </x:row>
    <x:row r="20" ht="120" customHeight="1">
      <x:c r="A20" s="5" t="n">
        <x:v>4</x:v>
      </x:c>
      <x:c r="B20" s="5" t="str">
        <x:v>GENERAL INFORMATION</x:v>
      </x:c>
      <x:c r="C20" s="5" t="str">
        <x:v>What is the job title of the person in charge of the collection?</x:v>
      </x:c>
      <x:c r="D20" s="14" t="str">
        <x:v>Fictional descriptive information to record</x:v>
      </x:c>
      <x:c r="E20" s="14" t="str">
        <x:v>Descriptive</x:v>
      </x:c>
      <x:c r="F20" s="14"/>
      <x:c r="G20" s="15" t="str">
        <x:f>IF($B$5="","",IF($B$5="Scientific",'Criteria 2026'!A7,IF($B$5="Educational",'Criteria 2026'!B7,'Criteria 2026'!C7)))</x:f>
        <x:v>---</x:v>
      </x:c>
      <x:c r="H20" s="15" t="str">
        <x:f>IF(ISNUMBER(G20),4*G20,"")</x:f>
      </x:c>
      <x:c r="I20" s="15" t="str">
        <x:f>IF(AND(E20="Assessed",ISNUMBER(F20),F20&gt;=1,F20&lt;=4,ISNUMBER(G20),J20&lt;&gt;""),F20*G20,"")</x:f>
      </x:c>
      <x:c r="J20" s="15" t="str">
        <x:f>IF(AND(ISNUMBER(F20),F20&gt;=1,F20&lt;=4),INDEX('Criteria 2026'!J7:M7,1,F20)&amp;"","")</x:f>
      </x:c>
      <x:c r="K20" s="14" t="str">
        <x:v>Fictional example: identify the document, observation or interview supporting the response.</x:v>
      </x:c>
      <x:c r="L20" s="14" t="str">
        <x:v>Review together with the curator.</x:v>
      </x:c>
      <x:c r="N20" s="13" t="str">
        <x:v>COLLECTION STORAGE (HOUSING)</x:v>
      </x:c>
      <x:c r="O20" s="13" t="n">
        <x:f>COUNTIFS($B$17:$B$90,N20,$E$17:$E$90,"Assessed",$F$17:$F$90,1)</x:f>
        <x:v>1</x:v>
      </x:c>
      <x:c r="P20" s="13" t="n">
        <x:f>COUNTIFS($B$17:$B$90,N20,$E$17:$E$90,"Assessed",$F$17:$F$90,2)</x:f>
        <x:v>1</x:v>
      </x:c>
      <x:c r="Q20" s="13" t="n">
        <x:f>COUNTIFS($B$17:$B$90,N20,$E$17:$E$90,"Assessed",$F$17:$F$90,3)</x:f>
        <x:v>1</x:v>
      </x:c>
      <x:c r="R20" s="13" t="n">
        <x:f>COUNTIFS($B$17:$B$90,N20,$E$17:$E$90,"Assessed",$F$17:$F$90,4)</x:f>
        <x:v>1</x:v>
      </x:c>
    </x:row>
    <x:row r="21" ht="120" customHeight="1">
      <x:c r="A21" s="5" t="n">
        <x:v>5</x:v>
      </x:c>
      <x:c r="B21" s="5" t="str">
        <x:v>GENERAL INFORMATION</x:v>
      </x:c>
      <x:c r="C21" s="5" t="str">
        <x:v>Has the person in charge been officially appointed?</x:v>
      </x:c>
      <x:c r="D21" s="14" t="str">
        <x:v>Has no official position (not appointed)</x:v>
      </x:c>
      <x:c r="E21" s="14" t="str">
        <x:v>Assessed</x:v>
      </x:c>
      <x:c r="F21" s="14" t="n">
        <x:v>1</x:v>
      </x:c>
      <x:c r="G21" s="15" t="n">
        <x:f>IF($B$5="","",IF($B$5="Scientific",'Criteria 2026'!A8,IF($B$5="Educational",'Criteria 2026'!B8,'Criteria 2026'!C8)))</x:f>
        <x:v>3</x:v>
      </x:c>
      <x:c r="H21" s="15" t="n">
        <x:f>IF(ISNUMBER(G21),4*G21,"")</x:f>
        <x:v>12</x:v>
      </x:c>
      <x:c r="I21" s="15" t="n">
        <x:f>IF(AND(E21="Assessed",ISNUMBER(F21),F21&gt;=1,F21&lt;=4,ISNUMBER(G21),J21&lt;&gt;""),F21*G21,"")</x:f>
        <x:v>3</x:v>
      </x:c>
      <x:c r="J21" s="15" t="str">
        <x:f>IF(AND(ISNUMBER(F21),F21&gt;=1,F21&lt;=4),INDEX('Criteria 2026'!J8:M8,1,F21)&amp;"","")</x:f>
        <x:v>Has no official position (not appointed)</x:v>
      </x:c>
      <x:c r="K21" s="14" t="str">
        <x:v>Fictional example: identify the document, observation or interview supporting the response.</x:v>
      </x:c>
      <x:c r="L21" s="14" t="str">
        <x:v>Review together with the curator.</x:v>
      </x:c>
      <x:c r="N21" s="13" t="str">
        <x:v>DATABASE</x:v>
      </x:c>
      <x:c r="O21" s="13" t="n">
        <x:f>COUNTIFS($B$17:$B$90,N21,$E$17:$E$90,"Assessed",$F$17:$F$90,1)</x:f>
        <x:v>3</x:v>
      </x:c>
      <x:c r="P21" s="13" t="n">
        <x:f>COUNTIFS($B$17:$B$90,N21,$E$17:$E$90,"Assessed",$F$17:$F$90,2)</x:f>
        <x:v>3</x:v>
      </x:c>
      <x:c r="Q21" s="13" t="n">
        <x:f>COUNTIFS($B$17:$B$90,N21,$E$17:$E$90,"Assessed",$F$17:$F$90,3)</x:f>
        <x:v>3</x:v>
      </x:c>
      <x:c r="R21" s="13" t="n">
        <x:f>COUNTIFS($B$17:$B$90,N21,$E$17:$E$90,"Assessed",$F$17:$F$90,4)</x:f>
        <x:v>1</x:v>
      </x:c>
    </x:row>
    <x:row r="22" ht="120" customHeight="1">
      <x:c r="A22" s="5" t="n">
        <x:v>6</x:v>
      </x:c>
      <x:c r="B22" s="5" t="str">
        <x:v>GENERAL INFORMATION</x:v>
      </x:c>
      <x:c r="C22" s="5" t="str">
        <x:v>Is the collection affiliated with a museum institution?</x:v>
      </x:c>
      <x:c r="D22" s="14" t="str">
        <x:v>Has no affiliation with a museum institution but has established preservation policies or activities</x:v>
      </x:c>
      <x:c r="E22" s="14" t="str">
        <x:v>Assessed</x:v>
      </x:c>
      <x:c r="F22" s="14" t="n">
        <x:v>2</x:v>
      </x:c>
      <x:c r="G22" s="15" t="n">
        <x:f>IF($B$5="","",IF($B$5="Scientific",'Criteria 2026'!A9,IF($B$5="Educational",'Criteria 2026'!B9,'Criteria 2026'!C9)))</x:f>
        <x:v>3</x:v>
      </x:c>
      <x:c r="H22" s="15" t="n">
        <x:f>IF(ISNUMBER(G22),4*G22,"")</x:f>
        <x:v>12</x:v>
      </x:c>
      <x:c r="I22" s="15" t="n">
        <x:f>IF(AND(E22="Assessed",ISNUMBER(F22),F22&gt;=1,F22&lt;=4,ISNUMBER(G22),J22&lt;&gt;""),F22*G22,"")</x:f>
        <x:v>6</x:v>
      </x:c>
      <x:c r="J22" s="15" t="str">
        <x:f>IF(AND(ISNUMBER(F22),F22&gt;=1,F22&lt;=4),INDEX('Criteria 2026'!J9:M9,1,F22)&amp;"","")</x:f>
        <x:v>Has no affiliation with a museum institution but has established preservation policies or activities</x:v>
      </x:c>
      <x:c r="K22" s="14" t="str">
        <x:v>Fictional example: identify the document, observation or interview supporting the response.</x:v>
      </x:c>
      <x:c r="L22" s="14" t="str">
        <x:v>Review together with the curator.</x:v>
      </x:c>
      <x:c r="N22" s="13" t="str">
        <x:v>ACQUISITION AND DISPOSAL</x:v>
      </x:c>
      <x:c r="O22" s="13" t="n">
        <x:f>COUNTIFS($B$17:$B$90,N22,$E$17:$E$90,"Assessed",$F$17:$F$90,1)</x:f>
        <x:v>0</x:v>
      </x:c>
      <x:c r="P22" s="13" t="n">
        <x:f>COUNTIFS($B$17:$B$90,N22,$E$17:$E$90,"Assessed",$F$17:$F$90,2)</x:f>
        <x:v>1</x:v>
      </x:c>
      <x:c r="Q22" s="13" t="n">
        <x:f>COUNTIFS($B$17:$B$90,N22,$E$17:$E$90,"Assessed",$F$17:$F$90,3)</x:f>
        <x:v>1</x:v>
      </x:c>
      <x:c r="R22" s="13" t="n">
        <x:f>COUNTIFS($B$17:$B$90,N22,$E$17:$E$90,"Assessed",$F$17:$F$90,4)</x:f>
        <x:v>0</x:v>
      </x:c>
    </x:row>
    <x:row r="23" ht="120" customHeight="1">
      <x:c r="A23" s="5" t="n">
        <x:v>7</x:v>
      </x:c>
      <x:c r="B23" s="5" t="str">
        <x:v>GENERAL INFORMATION</x:v>
      </x:c>
      <x:c r="C23" s="5" t="str">
        <x:v>-- If so, which one?</x:v>
      </x:c>
      <x:c r="D23" s="14" t="str">
        <x:v>Fictional descriptive information to record</x:v>
      </x:c>
      <x:c r="E23" s="14" t="str">
        <x:v>Descriptive</x:v>
      </x:c>
      <x:c r="F23" s="14"/>
      <x:c r="G23" s="15" t="str">
        <x:f>IF($B$5="","",IF($B$5="Scientific",'Criteria 2026'!A10,IF($B$5="Educational",'Criteria 2026'!B10,'Criteria 2026'!C10)))</x:f>
        <x:v>---</x:v>
      </x:c>
      <x:c r="H23" s="15" t="str">
        <x:f>IF(ISNUMBER(G23),4*G23,"")</x:f>
      </x:c>
      <x:c r="I23" s="15" t="str">
        <x:f>IF(AND(E23="Assessed",ISNUMBER(F23),F23&gt;=1,F23&lt;=4,ISNUMBER(G23),J23&lt;&gt;""),F23*G23,"")</x:f>
      </x:c>
      <x:c r="J23" s="15" t="str">
        <x:f>IF(AND(ISNUMBER(F23),F23&gt;=1,F23&lt;=4),INDEX('Criteria 2026'!J10:M10,1,F23)&amp;"","")</x:f>
      </x:c>
      <x:c r="K23" s="14" t="str">
        <x:v>Fictional example: identify the document, observation or interview supporting the response.</x:v>
      </x:c>
      <x:c r="L23" s="14" t="str">
        <x:v>Review together with the curator.</x:v>
      </x:c>
      <x:c r="N23" s="13" t="str">
        <x:v>RESTORATION, PREPARATION AND SCIENTIFIC ANALYSIS</x:v>
      </x:c>
      <x:c r="O23" s="13" t="n">
        <x:f>COUNTIFS($B$17:$B$90,N23,$E$17:$E$90,"Assessed",$F$17:$F$90,1)</x:f>
        <x:v>1</x:v>
      </x:c>
      <x:c r="P23" s="13" t="n">
        <x:f>COUNTIFS($B$17:$B$90,N23,$E$17:$E$90,"Assessed",$F$17:$F$90,2)</x:f>
        <x:v>0</x:v>
      </x:c>
      <x:c r="Q23" s="13" t="n">
        <x:f>COUNTIFS($B$17:$B$90,N23,$E$17:$E$90,"Assessed",$F$17:$F$90,3)</x:f>
        <x:v>1</x:v>
      </x:c>
      <x:c r="R23" s="13" t="n">
        <x:f>COUNTIFS($B$17:$B$90,N23,$E$17:$E$90,"Assessed",$F$17:$F$90,4)</x:f>
        <x:v>1</x:v>
      </x:c>
    </x:row>
    <x:row r="24" ht="120" customHeight="1">
      <x:c r="A24" s="5" t="n">
        <x:v>8</x:v>
      </x:c>
      <x:c r="B24" s="5" t="str">
        <x:v>GENERAL INFORMATION</x:v>
      </x:c>
      <x:c r="C24" s="5" t="str">
        <x:v>Which unit within the university manages the collection?</x:v>
      </x:c>
      <x:c r="D24" s="14" t="str">
        <x:v>The managing unit is related to the museum's subject area, e.g. geology institute and geosciences museum</x:v>
      </x:c>
      <x:c r="E24" s="14" t="str">
        <x:v>Assessed</x:v>
      </x:c>
      <x:c r="F24" s="14" t="n">
        <x:v>4</x:v>
      </x:c>
      <x:c r="G24" s="15" t="n">
        <x:f>IF($B$5="","",IF($B$5="Scientific",'Criteria 2026'!A11,IF($B$5="Educational",'Criteria 2026'!B11,'Criteria 2026'!C11)))</x:f>
        <x:v>2</x:v>
      </x:c>
      <x:c r="H24" s="15" t="n">
        <x:f>IF(ISNUMBER(G24),4*G24,"")</x:f>
        <x:v>8</x:v>
      </x:c>
      <x:c r="I24" s="15" t="n">
        <x:f>IF(AND(E24="Assessed",ISNUMBER(F24),F24&gt;=1,F24&lt;=4,ISNUMBER(G24),J24&lt;&gt;""),F24*G24,"")</x:f>
        <x:v>8</x:v>
      </x:c>
      <x:c r="J24" s="15" t="str">
        <x:f>IF(AND(ISNUMBER(F24),F24&gt;=1,F24&lt;=4),INDEX('Criteria 2026'!J11:M11,1,F24)&amp;"","")</x:f>
        <x:v>The managing unit is related to the museum's subject area, e.g. geology institute and geosciences museum</x:v>
      </x:c>
      <x:c r="K24" s="14" t="str">
        <x:v>Fictional example: identify the document, observation or interview supporting the response.</x:v>
      </x:c>
      <x:c r="L24" s="14" t="str">
        <x:v>Review together with the curator.</x:v>
      </x:c>
      <x:c r="N24" s="13" t="str">
        <x:v>SIGNIFICANCE ASSESSMENT</x:v>
      </x:c>
      <x:c r="O24" s="13" t="n">
        <x:f>COUNTIFS($B$17:$B$90,N24,$E$17:$E$90,"Assessed",$F$17:$F$90,1)</x:f>
        <x:v>0</x:v>
      </x:c>
      <x:c r="P24" s="13" t="n">
        <x:f>COUNTIFS($B$17:$B$90,N24,$E$17:$E$90,"Assessed",$F$17:$F$90,2)</x:f>
        <x:v>1</x:v>
      </x:c>
      <x:c r="Q24" s="13" t="n">
        <x:f>COUNTIFS($B$17:$B$90,N24,$E$17:$E$90,"Assessed",$F$17:$F$90,3)</x:f>
        <x:v>0</x:v>
      </x:c>
      <x:c r="R24" s="13" t="n">
        <x:f>COUNTIFS($B$17:$B$90,N24,$E$17:$E$90,"Assessed",$F$17:$F$90,4)</x:f>
        <x:v>1</x:v>
      </x:c>
    </x:row>
    <x:row r="25" ht="120" customHeight="1">
      <x:c r="A25" s="5" t="n">
        <x:v>9</x:v>
      </x:c>
      <x:c r="B25" s="5" t="str">
        <x:v>GENERAL INFORMATION</x:v>
      </x:c>
      <x:c r="C25" s="5" t="str">
        <x:v>What type of document formalizes the establishment of the collection/museum?</x:v>
      </x:c>
      <x:c r="D25" s="14" t="str">
        <x:v>Documents linked only to projects or temporary initiatives, with limited resources and technical support and no formal provision for ongoing financial and human resource allocation</x:v>
      </x:c>
      <x:c r="E25" s="14" t="str">
        <x:v>Assessed</x:v>
      </x:c>
      <x:c r="F25" s="14" t="n">
        <x:v>1</x:v>
      </x:c>
      <x:c r="G25" s="15" t="n">
        <x:f>IF($B$5="","",IF($B$5="Scientific",'Criteria 2026'!A12,IF($B$5="Educational",'Criteria 2026'!B12,'Criteria 2026'!C12)))</x:f>
        <x:v>3</x:v>
      </x:c>
      <x:c r="H25" s="15" t="n">
        <x:f>IF(ISNUMBER(G25),4*G25,"")</x:f>
        <x:v>12</x:v>
      </x:c>
      <x:c r="I25" s="15" t="n">
        <x:f>IF(AND(E25="Assessed",ISNUMBER(F25),F25&gt;=1,F25&lt;=4,ISNUMBER(G25),J25&lt;&gt;""),F25*G25,"")</x:f>
        <x:v>3</x:v>
      </x:c>
      <x:c r="J25" s="15" t="str">
        <x:f>IF(AND(ISNUMBER(F25),F25&gt;=1,F25&lt;=4),INDEX('Criteria 2026'!J12:M12,1,F25)&amp;"","")</x:f>
        <x:v>Documents linked only to projects or temporary initiatives, with limited resources and technical support and no formal provision for ongoing financial and human resource allocation</x:v>
      </x:c>
      <x:c r="K25" s="14" t="str">
        <x:v>Fictional example: identify the document, observation or interview supporting the response.</x:v>
      </x:c>
      <x:c r="L25" s="14" t="str">
        <x:v>Review together with the curator.</x:v>
      </x:c>
      <x:c r="N25" s="13" t="str">
        <x:v>OUTREACH</x:v>
      </x:c>
      <x:c r="O25" s="13" t="n">
        <x:f>COUNTIFS($B$17:$B$90,N25,$E$17:$E$90,"Assessed",$F$17:$F$90,1)</x:f>
        <x:v>1</x:v>
      </x:c>
      <x:c r="P25" s="13" t="n">
        <x:f>COUNTIFS($B$17:$B$90,N25,$E$17:$E$90,"Assessed",$F$17:$F$90,2)</x:f>
        <x:v>2</x:v>
      </x:c>
      <x:c r="Q25" s="13" t="n">
        <x:f>COUNTIFS($B$17:$B$90,N25,$E$17:$E$90,"Assessed",$F$17:$F$90,3)</x:f>
        <x:v>2</x:v>
      </x:c>
      <x:c r="R25" s="13" t="n">
        <x:f>COUNTIFS($B$17:$B$90,N25,$E$17:$E$90,"Assessed",$F$17:$F$90,4)</x:f>
        <x:v>2</x:v>
      </x:c>
    </x:row>
    <x:row r="26" ht="120" customHeight="1">
      <x:c r="A26" s="5" t="n">
        <x:v>10</x:v>
      </x:c>
      <x:c r="B26" s="5" t="str">
        <x:v>HOLDINGS</x:v>
      </x:c>
      <x:c r="C26" s="5" t="str">
        <x:v>What types of holdings does the collection have?</x:v>
      </x:c>
      <x:c r="D26" s="14" t="str">
        <x:v>Has limited diversity of physical and/or digital holdings (5 to 10 items)</x:v>
      </x:c>
      <x:c r="E26" s="14" t="str">
        <x:v>Assessed</x:v>
      </x:c>
      <x:c r="F26" s="14" t="n">
        <x:v>2</x:v>
      </x:c>
      <x:c r="G26" s="15" t="n">
        <x:f>IF($B$5="","",IF($B$5="Scientific",'Criteria 2026'!A13,IF($B$5="Educational",'Criteria 2026'!B13,'Criteria 2026'!C13)))</x:f>
        <x:v>2</x:v>
      </x:c>
      <x:c r="H26" s="15" t="n">
        <x:f>IF(ISNUMBER(G26),4*G26,"")</x:f>
        <x:v>8</x:v>
      </x:c>
      <x:c r="I26" s="15" t="n">
        <x:f>IF(AND(E26="Assessed",ISNUMBER(F26),F26&gt;=1,F26&lt;=4,ISNUMBER(G26),J26&lt;&gt;""),F26*G26,"")</x:f>
        <x:v>4</x:v>
      </x:c>
      <x:c r="J26" s="15" t="str">
        <x:f>IF(AND(ISNUMBER(F26),F26&gt;=1,F26&lt;=4),INDEX('Criteria 2026'!J13:M13,1,F26)&amp;"","")</x:f>
        <x:v>Has limited diversity of physical and/or digital holdings (5 to 10 items)</x:v>
      </x:c>
      <x:c r="K26" s="14" t="str">
        <x:v>Fictional example: identify the document, observation or interview supporting the response.</x:v>
      </x:c>
      <x:c r="L26" s="14" t="str">
        <x:v>Review together with the curator.</x:v>
      </x:c>
      <x:c r="N26" s="13" t="str">
        <x:v>ACCESS</x:v>
      </x:c>
      <x:c r="O26" s="13" t="n">
        <x:f>COUNTIFS($B$17:$B$90,N26,$E$17:$E$90,"Assessed",$F$17:$F$90,1)</x:f>
        <x:v>2</x:v>
      </x:c>
      <x:c r="P26" s="13" t="n">
        <x:f>COUNTIFS($B$17:$B$90,N26,$E$17:$E$90,"Assessed",$F$17:$F$90,2)</x:f>
        <x:v>2</x:v>
      </x:c>
      <x:c r="Q26" s="13" t="n">
        <x:f>COUNTIFS($B$17:$B$90,N26,$E$17:$E$90,"Assessed",$F$17:$F$90,3)</x:f>
        <x:v>1</x:v>
      </x:c>
      <x:c r="R26" s="13" t="n">
        <x:f>COUNTIFS($B$17:$B$90,N26,$E$17:$E$90,"Assessed",$F$17:$F$90,4)</x:f>
        <x:v>2</x:v>
      </x:c>
    </x:row>
    <x:row r="27" ht="120" customHeight="1">
      <x:c r="A27" s="5" t="n">
        <x:v>11</x:v>
      </x:c>
      <x:c r="B27" s="5" t="str">
        <x:v>HOLDINGS</x:v>
      </x:c>
      <x:c r="C27" s="5" t="str">
        <x:v>What is the total number of collection items?</x:v>
      </x:c>
      <x:c r="D27" s="14" t="str">
        <x:v>Has 1,500 to 3,000 items</x:v>
      </x:c>
      <x:c r="E27" s="14" t="str">
        <x:v>Assessed</x:v>
      </x:c>
      <x:c r="F27" s="14" t="n">
        <x:v>3</x:v>
      </x:c>
      <x:c r="G27" s="15" t="n">
        <x:f>IF($B$5="","",IF($B$5="Scientific",'Criteria 2026'!A14,IF($B$5="Educational",'Criteria 2026'!B14,'Criteria 2026'!C14)))</x:f>
        <x:v>2</x:v>
      </x:c>
      <x:c r="H27" s="15" t="n">
        <x:f>IF(ISNUMBER(G27),4*G27,"")</x:f>
        <x:v>8</x:v>
      </x:c>
      <x:c r="I27" s="15" t="n">
        <x:f>IF(AND(E27="Assessed",ISNUMBER(F27),F27&gt;=1,F27&lt;=4,ISNUMBER(G27),J27&lt;&gt;""),F27*G27,"")</x:f>
        <x:v>6</x:v>
      </x:c>
      <x:c r="J27" s="15" t="str">
        <x:f>IF(AND(ISNUMBER(F27),F27&gt;=1,F27&lt;=4),INDEX('Criteria 2026'!J14:M14,1,F27)&amp;"","")</x:f>
        <x:v>Has 1,500 to 3,000 items</x:v>
      </x:c>
      <x:c r="K27" s="14" t="str">
        <x:v>Fictional example: identify the document, observation or interview supporting the response.</x:v>
      </x:c>
      <x:c r="L27" s="14" t="str">
        <x:v>Review together with the curator.</x:v>
      </x:c>
    </x:row>
    <x:row r="28" ht="120" customHeight="1">
      <x:c r="A28" s="5" t="n">
        <x:v>12</x:v>
      </x:c>
      <x:c r="B28" s="5" t="str">
        <x:v>HOLDINGS</x:v>
      </x:c>
      <x:c r="C28" s="5" t="str">
        <x:v>Is there any other relevant information about the types of holdings?</x:v>
      </x:c>
      <x:c r="D28" s="14" t="str">
        <x:v>Fictional descriptive information to record</x:v>
      </x:c>
      <x:c r="E28" s="14" t="str">
        <x:v>Descriptive</x:v>
      </x:c>
      <x:c r="F28" s="14"/>
      <x:c r="G28" s="15" t="str">
        <x:f>IF($B$5="","",IF($B$5="Scientific",'Criteria 2026'!A15,IF($B$5="Educational",'Criteria 2026'!B15,'Criteria 2026'!C15)))</x:f>
        <x:v>---</x:v>
      </x:c>
      <x:c r="H28" s="15" t="str">
        <x:f>IF(ISNUMBER(G28),4*G28,"")</x:f>
      </x:c>
      <x:c r="I28" s="15" t="str">
        <x:f>IF(AND(E28="Assessed",ISNUMBER(F28),F28&gt;=1,F28&lt;=4,ISNUMBER(G28),J28&lt;&gt;""),F28*G28,"")</x:f>
      </x:c>
      <x:c r="J28" s="15" t="str">
        <x:f>IF(AND(ISNUMBER(F28),F28&gt;=1,F28&lt;=4),INDEX('Criteria 2026'!J15:M15,1,F28)&amp;"","")</x:f>
      </x:c>
      <x:c r="K28" s="14" t="str">
        <x:v>Fictional example: identify the document, observation or interview supporting the response.</x:v>
      </x:c>
      <x:c r="L28" s="14" t="str">
        <x:v>Review together with the curator.</x:v>
      </x:c>
    </x:row>
    <x:row r="29" ht="120" customHeight="1">
      <x:c r="A29" s="5" t="n">
        <x:v>13</x:v>
      </x:c>
      <x:c r="B29" s="5" t="str">
        <x:v>COLLECTION MANAGEMENT</x:v>
      </x:c>
      <x:c r="C29" s="5" t="str">
        <x:v>Which professionals at the institution work directly with the collections?</x:v>
      </x:c>
      <x:c r="D29" s="14" t="str">
        <x:v>Professionals and students are not from the heritage field or have no experience in safeguarding collections</x:v>
      </x:c>
      <x:c r="E29" s="14" t="str">
        <x:v>Assessed</x:v>
      </x:c>
      <x:c r="F29" s="14" t="n">
        <x:v>1</x:v>
      </x:c>
      <x:c r="G29" s="15" t="n">
        <x:f>IF($B$5="","",IF($B$5="Scientific",'Criteria 2026'!A16,IF($B$5="Educational",'Criteria 2026'!B16,'Criteria 2026'!C16)))</x:f>
        <x:v>3</x:v>
      </x:c>
      <x:c r="H29" s="15" t="n">
        <x:f>IF(ISNUMBER(G29),4*G29,"")</x:f>
        <x:v>12</x:v>
      </x:c>
      <x:c r="I29" s="15" t="n">
        <x:f>IF(AND(E29="Assessed",ISNUMBER(F29),F29&gt;=1,F29&lt;=4,ISNUMBER(G29),J29&lt;&gt;""),F29*G29,"")</x:f>
        <x:v>3</x:v>
      </x:c>
      <x:c r="J29" s="15" t="str">
        <x:f>IF(AND(ISNUMBER(F29),F29&gt;=1,F29&lt;=4),INDEX('Criteria 2026'!J16:M16,1,F29)&amp;"","")</x:f>
        <x:v>Professionals and students are not from the heritage field or have no experience in safeguarding collections</x:v>
      </x:c>
      <x:c r="K29" s="14" t="str">
        <x:v>Fictional example: identify the document, observation or interview supporting the response.</x:v>
      </x:c>
      <x:c r="L29" s="14" t="str">
        <x:v>Review together with the curator.</x:v>
      </x:c>
    </x:row>
    <x:row r="30" ht="120" customHeight="1">
      <x:c r="A30" s="5" t="n">
        <x:v>14</x:v>
      </x:c>
      <x:c r="B30" s="5" t="str">
        <x:v>COLLECTION MANAGEMENT</x:v>
      </x:c>
      <x:c r="C30" s="5" t="str">
        <x:v>How many people in total work with the collection?</x:v>
      </x:c>
      <x:c r="D30" s="14" t="str">
        <x:v>3 to 4</x:v>
      </x:c>
      <x:c r="E30" s="14" t="str">
        <x:v>Assessed</x:v>
      </x:c>
      <x:c r="F30" s="14" t="n">
        <x:v>2</x:v>
      </x:c>
      <x:c r="G30" s="15" t="n">
        <x:f>IF($B$5="","",IF($B$5="Scientific",'Criteria 2026'!A17,IF($B$5="Educational",'Criteria 2026'!B17,'Criteria 2026'!C17)))</x:f>
        <x:v>2</x:v>
      </x:c>
      <x:c r="H30" s="15" t="n">
        <x:f>IF(ISNUMBER(G30),4*G30,"")</x:f>
        <x:v>8</x:v>
      </x:c>
      <x:c r="I30" s="15" t="n">
        <x:f>IF(AND(E30="Assessed",ISNUMBER(F30),F30&gt;=1,F30&lt;=4,ISNUMBER(G30),J30&lt;&gt;""),F30*G30,"")</x:f>
        <x:v>4</x:v>
      </x:c>
      <x:c r="J30" s="15" t="str">
        <x:f>IF(AND(ISNUMBER(F30),F30&gt;=1,F30&lt;=4),INDEX('Criteria 2026'!J17:M17,1,F30)&amp;"","")</x:f>
        <x:v>3 to 4</x:v>
      </x:c>
      <x:c r="K30" s="14" t="str">
        <x:v>Fictional example: identify the document, observation or interview supporting the response.</x:v>
      </x:c>
      <x:c r="L30" s="14" t="str">
        <x:v>Review together with the curator.</x:v>
      </x:c>
    </x:row>
    <x:row r="31" ht="120" customHeight="1">
      <x:c r="A31" s="5" t="n">
        <x:v>15</x:v>
      </x:c>
      <x:c r="B31" s="5" t="str">
        <x:v>COLLECTION MANAGEMENT</x:v>
      </x:c>
      <x:c r="C31" s="5" t="str">
        <x:v>How many of the collection's workers are volunteers?</x:v>
      </x:c>
      <x:c r="D31" s="14" t="str">
        <x:v>3 to 4</x:v>
      </x:c>
      <x:c r="E31" s="14" t="str">
        <x:v>Assessed</x:v>
      </x:c>
      <x:c r="F31" s="14" t="n">
        <x:v>3</x:v>
      </x:c>
      <x:c r="G31" s="15" t="n">
        <x:f>IF($B$5="","",IF($B$5="Scientific",'Criteria 2026'!A18,IF($B$5="Educational",'Criteria 2026'!B18,'Criteria 2026'!C18)))</x:f>
        <x:v>2</x:v>
      </x:c>
      <x:c r="H31" s="15" t="n">
        <x:f>IF(ISNUMBER(G31),4*G31,"")</x:f>
        <x:v>8</x:v>
      </x:c>
      <x:c r="I31" s="15" t="n">
        <x:f>IF(AND(E31="Assessed",ISNUMBER(F31),F31&gt;=1,F31&lt;=4,ISNUMBER(G31),J31&lt;&gt;""),F31*G31,"")</x:f>
        <x:v>6</x:v>
      </x:c>
      <x:c r="J31" s="15" t="str">
        <x:f>IF(AND(ISNUMBER(F31),F31&gt;=1,F31&lt;=4),INDEX('Criteria 2026'!J18:M18,1,F31)&amp;"","")</x:f>
        <x:v>3 to 4</x:v>
      </x:c>
      <x:c r="K31" s="14" t="str">
        <x:v>Fictional example: identify the document, observation or interview supporting the response.</x:v>
      </x:c>
      <x:c r="L31" s="14" t="str">
        <x:v>Review together with the curator.</x:v>
      </x:c>
    </x:row>
    <x:row r="32" ht="120" customHeight="1">
      <x:c r="A32" s="5" t="n">
        <x:v>16</x:v>
      </x:c>
      <x:c r="B32" s="5" t="str">
        <x:v>COLLECTION MANAGEMENT</x:v>
      </x:c>
      <x:c r="C32" s="5" t="str">
        <x:v>What are these volunteers' fields of work?</x:v>
      </x:c>
      <x:c r="D32" s="14" t="str">
        <x:v>Students work in the collection's subject area and have experience or also work in conservation and museum documentation</x:v>
      </x:c>
      <x:c r="E32" s="14" t="str">
        <x:v>Assessed</x:v>
      </x:c>
      <x:c r="F32" s="14" t="n">
        <x:v>4</x:v>
      </x:c>
      <x:c r="G32" s="15" t="n">
        <x:f>IF($B$5="","",IF($B$5="Scientific",'Criteria 2026'!A19,IF($B$5="Educational",'Criteria 2026'!B19,'Criteria 2026'!C19)))</x:f>
        <x:v>3</x:v>
      </x:c>
      <x:c r="H32" s="15" t="n">
        <x:f>IF(ISNUMBER(G32),4*G32,"")</x:f>
        <x:v>12</x:v>
      </x:c>
      <x:c r="I32" s="15" t="n">
        <x:f>IF(AND(E32="Assessed",ISNUMBER(F32),F32&gt;=1,F32&lt;=4,ISNUMBER(G32),J32&lt;&gt;""),F32*G32,"")</x:f>
        <x:v>12</x:v>
      </x:c>
      <x:c r="J32" s="15" t="str">
        <x:f>IF(AND(ISNUMBER(F32),F32&gt;=1,F32&lt;=4),INDEX('Criteria 2026'!J19:M19,1,F32)&amp;"","")</x:f>
        <x:v>Students work in the collection's subject area and have experience or also work in conservation and museum documentation</x:v>
      </x:c>
      <x:c r="K32" s="14" t="str">
        <x:v>Fictional example: identify the document, observation or interview supporting the response.</x:v>
      </x:c>
      <x:c r="L32" s="14" t="str">
        <x:v>Review together with the curator.</x:v>
      </x:c>
    </x:row>
    <x:row r="33" ht="120" customHeight="1">
      <x:c r="A33" s="5" t="n">
        <x:v>17</x:v>
      </x:c>
      <x:c r="B33" s="5" t="str">
        <x:v>COLLECTION MANAGEMENT</x:v>
      </x:c>
      <x:c r="C33" s="5" t="str">
        <x:v>Is training provided for volunteers?</x:v>
      </x:c>
      <x:c r="D33" s="14" t="str">
        <x:v>No training is provided</x:v>
      </x:c>
      <x:c r="E33" s="14" t="str">
        <x:v>Assessed</x:v>
      </x:c>
      <x:c r="F33" s="14" t="n">
        <x:v>1</x:v>
      </x:c>
      <x:c r="G33" s="15" t="n">
        <x:f>IF($B$5="","",IF($B$5="Scientific",'Criteria 2026'!A20,IF($B$5="Educational",'Criteria 2026'!B20,'Criteria 2026'!C20)))</x:f>
        <x:v>3</x:v>
      </x:c>
      <x:c r="H33" s="15" t="n">
        <x:f>IF(ISNUMBER(G33),4*G33,"")</x:f>
        <x:v>12</x:v>
      </x:c>
      <x:c r="I33" s="15" t="n">
        <x:f>IF(AND(E33="Assessed",ISNUMBER(F33),F33&gt;=1,F33&lt;=4,ISNUMBER(G33),J33&lt;&gt;""),F33*G33,"")</x:f>
        <x:v>3</x:v>
      </x:c>
      <x:c r="J33" s="15" t="str">
        <x:f>IF(AND(ISNUMBER(F33),F33&gt;=1,F33&lt;=4),INDEX('Criteria 2026'!J20:M20,1,F33)&amp;"","")</x:f>
        <x:v>No training is provided</x:v>
      </x:c>
      <x:c r="K33" s="14" t="str">
        <x:v>Fictional example: identify the document, observation or interview supporting the response.</x:v>
      </x:c>
      <x:c r="L33" s="14" t="str">
        <x:v>Review together with the curator.</x:v>
      </x:c>
    </x:row>
    <x:row r="34" ht="120" customHeight="1">
      <x:c r="A34" s="5" t="n">
        <x:v>18</x:v>
      </x:c>
      <x:c r="B34" s="5" t="str">
        <x:v>COLLECTION MANAGEMENT</x:v>
      </x:c>
      <x:c r="C34" s="5" t="str">
        <x:v>Do the collections have unified management?</x:v>
      </x:c>
      <x:c r="D34" s="14" t="str">
        <x:v>Yes</x:v>
      </x:c>
      <x:c r="E34" s="14" t="str">
        <x:v>Assessed</x:v>
      </x:c>
      <x:c r="F34" s="14" t="n">
        <x:v>2</x:v>
      </x:c>
      <x:c r="G34" s="15" t="n">
        <x:f>IF($B$5="","",IF($B$5="Scientific",'Criteria 2026'!A21,IF($B$5="Educational",'Criteria 2026'!B21,'Criteria 2026'!C21)))</x:f>
        <x:v>3</x:v>
      </x:c>
      <x:c r="H34" s="15" t="n">
        <x:f>IF(ISNUMBER(G34),4*G34,"")</x:f>
        <x:v>12</x:v>
      </x:c>
      <x:c r="I34" s="15" t="n">
        <x:f>IF(AND(E34="Assessed",ISNUMBER(F34),F34&gt;=1,F34&lt;=4,ISNUMBER(G34),J34&lt;&gt;""),F34*G34,"")</x:f>
        <x:v>6</x:v>
      </x:c>
      <x:c r="J34" s="15" t="str">
        <x:f>IF(AND(ISNUMBER(F34),F34&gt;=1,F34&lt;=4),INDEX('Criteria 2026'!J21:M21,1,F34)&amp;"","")</x:f>
        <x:v>Yes</x:v>
      </x:c>
      <x:c r="K34" s="14" t="str">
        <x:v>Fictional example: identify the document, observation or interview supporting the response.</x:v>
      </x:c>
      <x:c r="L34" s="14" t="str">
        <x:v>Review together with the curator.</x:v>
      </x:c>
    </x:row>
    <x:row r="35" ht="120" customHeight="1">
      <x:c r="A35" s="5" t="n">
        <x:v>19</x:v>
      </x:c>
      <x:c r="B35" s="5" t="str">
        <x:v>COLLECTION MANAGEMENT</x:v>
      </x:c>
      <x:c r="C35" s="5" t="str">
        <x:v>At what level?</x:v>
      </x:c>
      <x:c r="D35" s="14" t="str">
        <x:v>Fictional descriptive information to record</x:v>
      </x:c>
      <x:c r="E35" s="14" t="str">
        <x:v>Descriptive</x:v>
      </x:c>
      <x:c r="F35" s="14"/>
      <x:c r="G35" s="15" t="str">
        <x:f>IF($B$5="","",IF($B$5="Scientific",'Criteria 2026'!A22,IF($B$5="Educational",'Criteria 2026'!B22,'Criteria 2026'!C22)))</x:f>
        <x:v>---</x:v>
      </x:c>
      <x:c r="H35" s="15" t="str">
        <x:f>IF(ISNUMBER(G35),4*G35,"")</x:f>
      </x:c>
      <x:c r="I35" s="15" t="str">
        <x:f>IF(AND(E35="Assessed",ISNUMBER(F35),F35&gt;=1,F35&lt;=4,ISNUMBER(G35),J35&lt;&gt;""),F35*G35,"")</x:f>
      </x:c>
      <x:c r="J35" s="15" t="str">
        <x:f>IF(AND(ISNUMBER(F35),F35&gt;=1,F35&lt;=4),INDEX('Criteria 2026'!J22:M22,1,F35)&amp;"","")</x:f>
      </x:c>
      <x:c r="K35" s="14" t="str">
        <x:v>Fictional example: identify the document, observation or interview supporting the response.</x:v>
      </x:c>
      <x:c r="L35" s="14" t="str">
        <x:v>Review together with the curator.</x:v>
      </x:c>
    </x:row>
    <x:row r="36" ht="120" customHeight="1">
      <x:c r="A36" s="5" t="n">
        <x:v>20</x:v>
      </x:c>
      <x:c r="B36" s="5" t="str">
        <x:v>COLLECTION MANAGEMENT</x:v>
      </x:c>
      <x:c r="C36" s="5" t="str">
        <x:v>Does the collection have a museum plan?</x:v>
      </x:c>
      <x:c r="D36" s="14" t="str">
        <x:v>Has a museum plan and follows its policies and guidelines</x:v>
      </x:c>
      <x:c r="E36" s="14" t="str">
        <x:v>Assessed</x:v>
      </x:c>
      <x:c r="F36" s="14" t="n">
        <x:v>4</x:v>
      </x:c>
      <x:c r="G36" s="15" t="n">
        <x:f>IF($B$5="","",IF($B$5="Scientific",'Criteria 2026'!A23,IF($B$5="Educational",'Criteria 2026'!B23,'Criteria 2026'!C23)))</x:f>
        <x:v>3</x:v>
      </x:c>
      <x:c r="H36" s="15" t="n">
        <x:f>IF(ISNUMBER(G36),4*G36,"")</x:f>
        <x:v>12</x:v>
      </x:c>
      <x:c r="I36" s="15" t="n">
        <x:f>IF(AND(E36="Assessed",ISNUMBER(F36),F36&gt;=1,F36&lt;=4,ISNUMBER(G36),J36&lt;&gt;""),F36*G36,"")</x:f>
        <x:v>12</x:v>
      </x:c>
      <x:c r="J36" s="15" t="str">
        <x:f>IF(AND(ISNUMBER(F36),F36&gt;=1,F36&lt;=4),INDEX('Criteria 2026'!J23:M23,1,F36)&amp;"","")</x:f>
        <x:v>Has a museum plan and follows its policies and guidelines</x:v>
      </x:c>
      <x:c r="K36" s="14" t="str">
        <x:v>Fictional example: identify the document, observation or interview supporting the response.</x:v>
      </x:c>
      <x:c r="L36" s="14" t="str">
        <x:v>Review together with the curator.</x:v>
      </x:c>
    </x:row>
    <x:row r="37" ht="120" customHeight="1">
      <x:c r="A37" s="5" t="n">
        <x:v>21</x:v>
      </x:c>
      <x:c r="B37" s="5" t="str">
        <x:v>COLLECTION MANAGEMENT</x:v>
      </x:c>
      <x:c r="C37" s="5" t="str">
        <x:v>Does the collection have internal regulations?</x:v>
      </x:c>
      <x:c r="D37" s="14" t="str">
        <x:v>Has no internal regulations</x:v>
      </x:c>
      <x:c r="E37" s="14" t="str">
        <x:v>Assessed</x:v>
      </x:c>
      <x:c r="F37" s="14" t="n">
        <x:v>1</x:v>
      </x:c>
      <x:c r="G37" s="15" t="n">
        <x:f>IF($B$5="","",IF($B$5="Scientific",'Criteria 2026'!A24,IF($B$5="Educational",'Criteria 2026'!B24,'Criteria 2026'!C24)))</x:f>
        <x:v>3</x:v>
      </x:c>
      <x:c r="H37" s="15" t="n">
        <x:f>IF(ISNUMBER(G37),4*G37,"")</x:f>
        <x:v>12</x:v>
      </x:c>
      <x:c r="I37" s="15" t="n">
        <x:f>IF(AND(E37="Assessed",ISNUMBER(F37),F37&gt;=1,F37&lt;=4,ISNUMBER(G37),J37&lt;&gt;""),F37*G37,"")</x:f>
        <x:v>3</x:v>
      </x:c>
      <x:c r="J37" s="15" t="str">
        <x:f>IF(AND(ISNUMBER(F37),F37&gt;=1,F37&lt;=4),INDEX('Criteria 2026'!J24:M24,1,F37)&amp;"","")</x:f>
        <x:v>Has no internal regulations</x:v>
      </x:c>
      <x:c r="K37" s="14" t="str">
        <x:v>Fictional example: identify the document, observation or interview supporting the response.</x:v>
      </x:c>
      <x:c r="L37" s="14" t="str">
        <x:v>Review together with the curator.</x:v>
      </x:c>
    </x:row>
    <x:row r="38" ht="120" customHeight="1">
      <x:c r="A38" s="5" t="n">
        <x:v>22</x:v>
      </x:c>
      <x:c r="B38" s="5" t="str">
        <x:v>COLLECTION MANAGEMENT</x:v>
      </x:c>
      <x:c r="C38" s="5" t="str">
        <x:v>What other official documents does the collection have concerning its holdings?</x:v>
      </x:c>
      <x:c r="D38" s="14" t="str">
        <x:v>In progress</x:v>
      </x:c>
      <x:c r="E38" s="14" t="str">
        <x:v>Assessed</x:v>
      </x:c>
      <x:c r="F38" s="14" t="n">
        <x:v>2</x:v>
      </x:c>
      <x:c r="G38" s="15" t="n">
        <x:f>IF($B$5="","",IF($B$5="Scientific",'Criteria 2026'!A25,IF($B$5="Educational",'Criteria 2026'!B25,'Criteria 2026'!C25)))</x:f>
        <x:v>2</x:v>
      </x:c>
      <x:c r="H38" s="15" t="n">
        <x:f>IF(ISNUMBER(G38),4*G38,"")</x:f>
        <x:v>8</x:v>
      </x:c>
      <x:c r="I38" s="15" t="n">
        <x:f>IF(AND(E38="Assessed",ISNUMBER(F38),F38&gt;=1,F38&lt;=4,ISNUMBER(G38),J38&lt;&gt;""),F38*G38,"")</x:f>
        <x:v>4</x:v>
      </x:c>
      <x:c r="J38" s="15" t="str">
        <x:f>IF(AND(ISNUMBER(F38),F38&gt;=1,F38&lt;=4),INDEX('Criteria 2026'!J25:M25,1,F38)&amp;"","")</x:f>
        <x:v>In progress</x:v>
      </x:c>
      <x:c r="K38" s="14" t="str">
        <x:v>Fictional example: identify the document, observation or interview supporting the response.</x:v>
      </x:c>
      <x:c r="L38" s="14" t="str">
        <x:v>Review together with the curator.</x:v>
      </x:c>
    </x:row>
    <x:row r="39" ht="120" customHeight="1">
      <x:c r="A39" s="5" t="n">
        <x:v>23</x:v>
      </x:c>
      <x:c r="B39" s="5" t="str">
        <x:v>COLLECTION MANAGEMENT</x:v>
      </x:c>
      <x:c r="C39" s="5" t="str">
        <x:v>Are the collection teams aware of this program and do they work together to implement it?</x:v>
      </x:c>
      <x:c r="D39" s="14" t="str">
        <x:v>—</x:v>
      </x:c>
      <x:c r="E39" s="14" t="str">
        <x:v>Assessed</x:v>
      </x:c>
      <x:c r="F39" s="14" t="n">
        <x:v>3</x:v>
      </x:c>
      <x:c r="G39" s="15" t="n">
        <x:f>IF($B$5="","",IF($B$5="Scientific",'Criteria 2026'!A26,IF($B$5="Educational",'Criteria 2026'!B26,'Criteria 2026'!C26)))</x:f>
        <x:v>3</x:v>
      </x:c>
      <x:c r="H39" s="15" t="n">
        <x:f>IF(ISNUMBER(G39),4*G39,"")</x:f>
        <x:v>12</x:v>
      </x:c>
      <x:c r="I39" s="15" t="n">
        <x:f>IF(AND(E39="Assessed",ISNUMBER(F39),F39&gt;=1,F39&lt;=4,ISNUMBER(G39),J39&lt;&gt;""),F39*G39,"")</x:f>
        <x:v>9</x:v>
      </x:c>
      <x:c r="J39" s="15" t="str">
        <x:f>IF(AND(ISNUMBER(F39),F39&gt;=1,F39&lt;=4),INDEX('Criteria 2026'!J26:M26,1,F39)&amp;"","")</x:f>
        <x:v>—</x:v>
      </x:c>
      <x:c r="K39" s="14" t="str">
        <x:v>Fictional example: identify the document, observation or interview supporting the response.</x:v>
      </x:c>
      <x:c r="L39" s="14" t="str">
        <x:v>Review together with the curator.</x:v>
      </x:c>
    </x:row>
    <x:row r="40" ht="120" customHeight="1">
      <x:c r="A40" s="5" t="n">
        <x:v>24</x:v>
      </x:c>
      <x:c r="B40" s="5" t="str">
        <x:v>COLLECTION MANAGEMENT</x:v>
      </x:c>
      <x:c r="C40" s="5" t="str">
        <x:v>What is the collections' main source of income?</x:v>
      </x:c>
      <x:c r="D40" s="14" t="str">
        <x:v>Receives funding from UFPA as well as external partners and sponsors</x:v>
      </x:c>
      <x:c r="E40" s="14" t="str">
        <x:v>Assessed</x:v>
      </x:c>
      <x:c r="F40" s="14" t="n">
        <x:v>4</x:v>
      </x:c>
      <x:c r="G40" s="15" t="n">
        <x:f>IF($B$5="","",IF($B$5="Scientific",'Criteria 2026'!A27,IF($B$5="Educational",'Criteria 2026'!B27,'Criteria 2026'!C27)))</x:f>
        <x:v>3</x:v>
      </x:c>
      <x:c r="H40" s="15" t="n">
        <x:f>IF(ISNUMBER(G40),4*G40,"")</x:f>
        <x:v>12</x:v>
      </x:c>
      <x:c r="I40" s="15" t="n">
        <x:f>IF(AND(E40="Assessed",ISNUMBER(F40),F40&gt;=1,F40&lt;=4,ISNUMBER(G40),J40&lt;&gt;""),F40*G40,"")</x:f>
        <x:v>12</x:v>
      </x:c>
      <x:c r="J40" s="15" t="str">
        <x:f>IF(AND(ISNUMBER(F40),F40&gt;=1,F40&lt;=4),INDEX('Criteria 2026'!J27:M27,1,F40)&amp;"","")</x:f>
        <x:v>Receives funding from UFPA as well as external partners and sponsors</x:v>
      </x:c>
      <x:c r="K40" s="14" t="str">
        <x:v>Fictional example: identify the document, observation or interview supporting the response.</x:v>
      </x:c>
      <x:c r="L40" s="14" t="str">
        <x:v>Review together with the curator.</x:v>
      </x:c>
    </x:row>
    <x:row r="41" ht="120" customHeight="1">
      <x:c r="A41" s="5" t="n">
        <x:v>25</x:v>
      </x:c>
      <x:c r="B41" s="5" t="str">
        <x:v>COLLECTION MANAGEMENT</x:v>
      </x:c>
      <x:c r="C41" s="5" t="str">
        <x:v>Does the collection establish partnerships for managing its holdings?</x:v>
      </x:c>
      <x:c r="D41" s="14" t="str">
        <x:v>Has no partnerships for either management or research</x:v>
      </x:c>
      <x:c r="E41" s="14" t="str">
        <x:v>Assessed</x:v>
      </x:c>
      <x:c r="F41" s="14" t="n">
        <x:v>1</x:v>
      </x:c>
      <x:c r="G41" s="15" t="n">
        <x:f>IF($B$5="","",IF($B$5="Scientific",'Criteria 2026'!A28,IF($B$5="Educational",'Criteria 2026'!B28,'Criteria 2026'!C28)))</x:f>
        <x:v>3</x:v>
      </x:c>
      <x:c r="H41" s="15" t="n">
        <x:f>IF(ISNUMBER(G41),4*G41,"")</x:f>
        <x:v>12</x:v>
      </x:c>
      <x:c r="I41" s="15" t="n">
        <x:f>IF(AND(E41="Assessed",ISNUMBER(F41),F41&gt;=1,F41&lt;=4,ISNUMBER(G41),J41&lt;&gt;""),F41*G41,"")</x:f>
        <x:v>3</x:v>
      </x:c>
      <x:c r="J41" s="15" t="str">
        <x:f>IF(AND(ISNUMBER(F41),F41&gt;=1,F41&lt;=4),INDEX('Criteria 2026'!J28:M28,1,F41)&amp;"","")</x:f>
        <x:v>Has no partnerships for either management or research</x:v>
      </x:c>
      <x:c r="K41" s="14" t="str">
        <x:v>Fictional example: identify the document, observation or interview supporting the response.</x:v>
      </x:c>
      <x:c r="L41" s="14" t="str">
        <x:v>Review together with the curator.</x:v>
      </x:c>
    </x:row>
    <x:row r="42" ht="120" customHeight="1">
      <x:c r="A42" s="5" t="n">
        <x:v>26</x:v>
      </x:c>
      <x:c r="B42" s="5" t="str">
        <x:v>COLLECTION MANAGEMENT</x:v>
      </x:c>
      <x:c r="C42" s="5" t="str">
        <x:v>Is there any other relevant information about collection management?</x:v>
      </x:c>
      <x:c r="D42" s="14" t="str">
        <x:v>Fictional descriptive information to record</x:v>
      </x:c>
      <x:c r="E42" s="14" t="str">
        <x:v>Descriptive</x:v>
      </x:c>
      <x:c r="F42" s="14"/>
      <x:c r="G42" s="15" t="str">
        <x:f>IF($B$5="","",IF($B$5="Scientific",'Criteria 2026'!A29,IF($B$5="Educational",'Criteria 2026'!B29,'Criteria 2026'!C29)))</x:f>
        <x:v>---</x:v>
      </x:c>
      <x:c r="H42" s="15" t="str">
        <x:f>IF(ISNUMBER(G42),4*G42,"")</x:f>
      </x:c>
      <x:c r="I42" s="15" t="str">
        <x:f>IF(AND(E42="Assessed",ISNUMBER(F42),F42&gt;=1,F42&lt;=4,ISNUMBER(G42),J42&lt;&gt;""),F42*G42,"")</x:f>
      </x:c>
      <x:c r="J42" s="15" t="str">
        <x:f>IF(AND(ISNUMBER(F42),F42&gt;=1,F42&lt;=4),INDEX('Criteria 2026'!J29:M29,1,F42)&amp;"","")</x:f>
      </x:c>
      <x:c r="K42" s="14" t="str">
        <x:v>Fictional example: identify the document, observation or interview supporting the response.</x:v>
      </x:c>
      <x:c r="L42" s="14" t="str">
        <x:v>Review together with the curator.</x:v>
      </x:c>
    </x:row>
    <x:row r="43" ht="120" customHeight="1">
      <x:c r="A43" s="5" t="n">
        <x:v>27</x:v>
      </x:c>
      <x:c r="B43" s="5" t="str">
        <x:v>COLLECTION STORAGE (HOUSING)</x:v>
      </x:c>
      <x:c r="C43" s="5" t="str">
        <x:v>How are collections separated in collection storage?</x:v>
      </x:c>
      <x:c r="D43" s="14" t="str">
        <x:v>Separation practices consider the material composition of the holdings</x:v>
      </x:c>
      <x:c r="E43" s="14" t="str">
        <x:v>Assessed</x:v>
      </x:c>
      <x:c r="F43" s="14" t="n">
        <x:v>3</x:v>
      </x:c>
      <x:c r="G43" s="15" t="n">
        <x:f>IF($B$5="","",IF($B$5="Scientific",'Criteria 2026'!A30,IF($B$5="Educational",'Criteria 2026'!B30,'Criteria 2026'!C30)))</x:f>
        <x:v>3</x:v>
      </x:c>
      <x:c r="H43" s="15" t="n">
        <x:f>IF(ISNUMBER(G43),4*G43,"")</x:f>
        <x:v>12</x:v>
      </x:c>
      <x:c r="I43" s="15" t="n">
        <x:f>IF(AND(E43="Assessed",ISNUMBER(F43),F43&gt;=1,F43&lt;=4,ISNUMBER(G43),J43&lt;&gt;""),F43*G43,"")</x:f>
        <x:v>9</x:v>
      </x:c>
      <x:c r="J43" s="15" t="str">
        <x:f>IF(AND(ISNUMBER(F43),F43&gt;=1,F43&lt;=4),INDEX('Criteria 2026'!J30:M30,1,F43)&amp;"","")</x:f>
        <x:v>Separation practices consider the material composition of the holdings</x:v>
      </x:c>
      <x:c r="K43" s="14" t="str">
        <x:v>Fictional example: identify the document, observation or interview supporting the response.</x:v>
      </x:c>
      <x:c r="L43" s="14" t="str">
        <x:v>Review together with the curator.</x:v>
      </x:c>
    </x:row>
    <x:row r="44" ht="120" customHeight="1">
      <x:c r="A44" s="5" t="n">
        <x:v>28</x:v>
      </x:c>
      <x:c r="B44" s="5" t="str">
        <x:v>COLLECTION STORAGE (HOUSING)</x:v>
      </x:c>
      <x:c r="C44" s="5" t="str">
        <x:v>What storage difficulties are encountered (e.g. lighting, insects, rodents)?</x:v>
      </x:c>
      <x:c r="D44" s="14" t="str">
        <x:v>Only lighting</x:v>
      </x:c>
      <x:c r="E44" s="14" t="str">
        <x:v>Assessed</x:v>
      </x:c>
      <x:c r="F44" s="14" t="n">
        <x:v>4</x:v>
      </x:c>
      <x:c r="G44" s="15" t="n">
        <x:f>IF($B$5="","",IF($B$5="Scientific",'Criteria 2026'!A31,IF($B$5="Educational",'Criteria 2026'!B31,'Criteria 2026'!C31)))</x:f>
        <x:v>2</x:v>
      </x:c>
      <x:c r="H44" s="15" t="n">
        <x:f>IF(ISNUMBER(G44),4*G44,"")</x:f>
        <x:v>8</x:v>
      </x:c>
      <x:c r="I44" s="15" t="n">
        <x:f>IF(AND(E44="Assessed",ISNUMBER(F44),F44&gt;=1,F44&lt;=4,ISNUMBER(G44),J44&lt;&gt;""),F44*G44,"")</x:f>
        <x:v>8</x:v>
      </x:c>
      <x:c r="J44" s="15" t="str">
        <x:f>IF(AND(ISNUMBER(F44),F44&gt;=1,F44&lt;=4),INDEX('Criteria 2026'!J31:M31,1,F44)&amp;"","")</x:f>
        <x:v>Only lighting</x:v>
      </x:c>
      <x:c r="K44" s="14" t="str">
        <x:v>Fictional example: identify the document, observation or interview supporting the response.</x:v>
      </x:c>
      <x:c r="L44" s="14" t="str">
        <x:v>Review together with the curator.</x:v>
      </x:c>
    </x:row>
    <x:row r="45" ht="120" customHeight="1">
      <x:c r="A45" s="5" t="n">
        <x:v>29</x:v>
      </x:c>
      <x:c r="B45" s="5" t="str">
        <x:v>COLLECTION STORAGE (HOUSING)</x:v>
      </x:c>
      <x:c r="C45" s="5" t="str">
        <x:v>What techniques and practices are used for storage and housing (e.g. mobile shelving, paper boxes, labeling)?</x:v>
      </x:c>
      <x:c r="D45" s="14" t="str">
        <x:v>Uses no techniques</x:v>
      </x:c>
      <x:c r="E45" s="14" t="str">
        <x:v>Assessed</x:v>
      </x:c>
      <x:c r="F45" s="14" t="n">
        <x:v>1</x:v>
      </x:c>
      <x:c r="G45" s="15" t="n">
        <x:f>IF($B$5="","",IF($B$5="Scientific",'Criteria 2026'!A32,IF($B$5="Educational",'Criteria 2026'!B32,'Criteria 2026'!C32)))</x:f>
        <x:v>3</x:v>
      </x:c>
      <x:c r="H45" s="15" t="n">
        <x:f>IF(ISNUMBER(G45),4*G45,"")</x:f>
        <x:v>12</x:v>
      </x:c>
      <x:c r="I45" s="15" t="n">
        <x:f>IF(AND(E45="Assessed",ISNUMBER(F45),F45&gt;=1,F45&lt;=4,ISNUMBER(G45),J45&lt;&gt;""),F45*G45,"")</x:f>
        <x:v>3</x:v>
      </x:c>
      <x:c r="J45" s="15" t="str">
        <x:f>IF(AND(ISNUMBER(F45),F45&gt;=1,F45&lt;=4),INDEX('Criteria 2026'!J32:M32,1,F45)&amp;"","")</x:f>
        <x:v>Uses no techniques</x:v>
      </x:c>
      <x:c r="K45" s="14" t="str">
        <x:v>Fictional example: identify the document, observation or interview supporting the response.</x:v>
      </x:c>
      <x:c r="L45" s="14" t="str">
        <x:v>Review together with the curator.</x:v>
      </x:c>
    </x:row>
    <x:row r="46" ht="120" customHeight="1">
      <x:c r="A46" s="5" t="n">
        <x:v>30</x:v>
      </x:c>
      <x:c r="B46" s="5" t="str">
        <x:v>COLLECTION STORAGE (HOUSING)</x:v>
      </x:c>
      <x:c r="C46" s="5" t="str">
        <x:v>Are the objects kept under appropriate environmental conditions?</x:v>
      </x:c>
      <x:c r="D46" s="14" t="str">
        <x:v>Maintenance is carried out occasionally using only light measurement equipment (lux meter)</x:v>
      </x:c>
      <x:c r="E46" s="14" t="str">
        <x:v>Assessed</x:v>
      </x:c>
      <x:c r="F46" s="14" t="n">
        <x:v>2</x:v>
      </x:c>
      <x:c r="G46" s="15" t="n">
        <x:f>IF($B$5="","",IF($B$5="Scientific",'Criteria 2026'!A33,IF($B$5="Educational",'Criteria 2026'!B33,'Criteria 2026'!C33)))</x:f>
        <x:v>3</x:v>
      </x:c>
      <x:c r="H46" s="15" t="n">
        <x:f>IF(ISNUMBER(G46),4*G46,"")</x:f>
        <x:v>12</x:v>
      </x:c>
      <x:c r="I46" s="15" t="n">
        <x:f>IF(AND(E46="Assessed",ISNUMBER(F46),F46&gt;=1,F46&lt;=4,ISNUMBER(G46),J46&lt;&gt;""),F46*G46,"")</x:f>
        <x:v>6</x:v>
      </x:c>
      <x:c r="J46" s="15" t="str">
        <x:f>IF(AND(ISNUMBER(F46),F46&gt;=1,F46&lt;=4),INDEX('Criteria 2026'!J33:M33,1,F46)&amp;"","")</x:f>
        <x:v>Maintenance is carried out occasionally using only light measurement equipment (lux meter)</x:v>
      </x:c>
      <x:c r="K46" s="14" t="str">
        <x:v>Fictional example: identify the document, observation or interview supporting the response.</x:v>
      </x:c>
      <x:c r="L46" s="14" t="str">
        <x:v>Review together with the curator.</x:v>
      </x:c>
    </x:row>
    <x:row r="47" ht="120" customHeight="1">
      <x:c r="A47" s="5" t="n">
        <x:v>31</x:v>
      </x:c>
      <x:c r="B47" s="5" t="str">
        <x:v>COLLECTION STORAGE (HOUSING)</x:v>
      </x:c>
      <x:c r="C47" s="5" t="str">
        <x:v>-- If not, what are the problems?</x:v>
      </x:c>
      <x:c r="D47" s="14" t="str">
        <x:v>Fictional descriptive information to record</x:v>
      </x:c>
      <x:c r="E47" s="14" t="str">
        <x:v>Descriptive</x:v>
      </x:c>
      <x:c r="F47" s="14"/>
      <x:c r="G47" s="15" t="str">
        <x:f>IF($B$5="","",IF($B$5="Scientific",'Criteria 2026'!A34,IF($B$5="Educational",'Criteria 2026'!B34,'Criteria 2026'!C34)))</x:f>
        <x:v>---</x:v>
      </x:c>
      <x:c r="H47" s="15" t="str">
        <x:f>IF(ISNUMBER(G47),4*G47,"")</x:f>
      </x:c>
      <x:c r="I47" s="15" t="str">
        <x:f>IF(AND(E47="Assessed",ISNUMBER(F47),F47&gt;=1,F47&lt;=4,ISNUMBER(G47),J47&lt;&gt;""),F47*G47,"")</x:f>
      </x:c>
      <x:c r="J47" s="15" t="str">
        <x:f>IF(AND(ISNUMBER(F47),F47&gt;=1,F47&lt;=4),INDEX('Criteria 2026'!J34:M34,1,F47)&amp;"","")</x:f>
      </x:c>
      <x:c r="K47" s="14" t="str">
        <x:v>Fictional example: identify the document, observation or interview supporting the response.</x:v>
      </x:c>
      <x:c r="L47" s="14" t="str">
        <x:v>Review together with the curator.</x:v>
      </x:c>
    </x:row>
    <x:row r="48" ht="120" customHeight="1">
      <x:c r="A48" s="5" t="n">
        <x:v>32</x:v>
      </x:c>
      <x:c r="B48" s="5" t="str">
        <x:v>COLLECTION STORAGE (HOUSING)</x:v>
      </x:c>
      <x:c r="C48" s="5" t="str">
        <x:v>Is there any other relevant information about collection storage?</x:v>
      </x:c>
      <x:c r="D48" s="14" t="str">
        <x:v>Fictional descriptive information to record</x:v>
      </x:c>
      <x:c r="E48" s="14" t="str">
        <x:v>Descriptive</x:v>
      </x:c>
      <x:c r="F48" s="14"/>
      <x:c r="G48" s="15" t="str">
        <x:f>IF($B$5="","",IF($B$5="Scientific",'Criteria 2026'!A35,IF($B$5="Educational",'Criteria 2026'!B35,'Criteria 2026'!C35)))</x:f>
        <x:v>---</x:v>
      </x:c>
      <x:c r="H48" s="15" t="str">
        <x:f>IF(ISNUMBER(G48),4*G48,"")</x:f>
      </x:c>
      <x:c r="I48" s="15" t="str">
        <x:f>IF(AND(E48="Assessed",ISNUMBER(F48),F48&gt;=1,F48&lt;=4,ISNUMBER(G48),J48&lt;&gt;""),F48*G48,"")</x:f>
      </x:c>
      <x:c r="J48" s="15" t="str">
        <x:f>IF(AND(ISNUMBER(F48),F48&gt;=1,F48&lt;=4),INDEX('Criteria 2026'!J35:M35,1,F48)&amp;"","")</x:f>
      </x:c>
      <x:c r="K48" s="14" t="str">
        <x:v>Fictional example: identify the document, observation or interview supporting the response.</x:v>
      </x:c>
      <x:c r="L48" s="14" t="str">
        <x:v>Review together with the curator.</x:v>
      </x:c>
    </x:row>
    <x:row r="49" ht="120" customHeight="1">
      <x:c r="A49" s="5" t="n">
        <x:v>33</x:v>
      </x:c>
      <x:c r="B49" s="5" t="str">
        <x:v>DATABASE</x:v>
      </x:c>
      <x:c r="C49" s="5" t="str">
        <x:v>Has the collection been inventoried?</x:v>
      </x:c>
      <x:c r="D49" s="14" t="str">
        <x:v>Has not been inventoried</x:v>
      </x:c>
      <x:c r="E49" s="14" t="str">
        <x:v>Assessed</x:v>
      </x:c>
      <x:c r="F49" s="14" t="n">
        <x:v>1</x:v>
      </x:c>
      <x:c r="G49" s="15" t="n">
        <x:f>IF($B$5="","",IF($B$5="Scientific",'Criteria 2026'!A36,IF($B$5="Educational",'Criteria 2026'!B36,'Criteria 2026'!C36)))</x:f>
        <x:v>3</x:v>
      </x:c>
      <x:c r="H49" s="15" t="n">
        <x:f>IF(ISNUMBER(G49),4*G49,"")</x:f>
        <x:v>12</x:v>
      </x:c>
      <x:c r="I49" s="15" t="n">
        <x:f>IF(AND(E49="Assessed",ISNUMBER(F49),F49&gt;=1,F49&lt;=4,ISNUMBER(G49),J49&lt;&gt;""),F49*G49,"")</x:f>
        <x:v>3</x:v>
      </x:c>
      <x:c r="J49" s="15" t="str">
        <x:f>IF(AND(ISNUMBER(F49),F49&gt;=1,F49&lt;=4),INDEX('Criteria 2026'!J36:M36,1,F49)&amp;"","")</x:f>
        <x:v>Has not been inventoried</x:v>
      </x:c>
      <x:c r="K49" s="14" t="str">
        <x:v>Fictional example: identify the document, observation or interview supporting the response.</x:v>
      </x:c>
      <x:c r="L49" s="14" t="str">
        <x:v>Review together with the curator.</x:v>
      </x:c>
    </x:row>
    <x:row r="50" ht="120" customHeight="1">
      <x:c r="A50" s="5" t="n">
        <x:v>34</x:v>
      </x:c>
      <x:c r="B50" s="5" t="str">
        <x:v>DATABASE</x:v>
      </x:c>
      <x:c r="C50" s="5" t="str">
        <x:v>What percentage of the holdings has been inventoried?</x:v>
      </x:c>
      <x:c r="D50" s="14" t="str">
        <x:v>40% to 60% of the holdings inventoried</x:v>
      </x:c>
      <x:c r="E50" s="14" t="str">
        <x:v>Assessed</x:v>
      </x:c>
      <x:c r="F50" s="14" t="n">
        <x:v>2</x:v>
      </x:c>
      <x:c r="G50" s="15" t="n">
        <x:f>IF($B$5="","",IF($B$5="Scientific",'Criteria 2026'!A37,IF($B$5="Educational",'Criteria 2026'!B37,'Criteria 2026'!C37)))</x:f>
        <x:v>2</x:v>
      </x:c>
      <x:c r="H50" s="15" t="n">
        <x:f>IF(ISNUMBER(G50),4*G50,"")</x:f>
        <x:v>8</x:v>
      </x:c>
      <x:c r="I50" s="15" t="n">
        <x:f>IF(AND(E50="Assessed",ISNUMBER(F50),F50&gt;=1,F50&lt;=4,ISNUMBER(G50),J50&lt;&gt;""),F50*G50,"")</x:f>
        <x:v>4</x:v>
      </x:c>
      <x:c r="J50" s="15" t="str">
        <x:f>IF(AND(ISNUMBER(F50),F50&gt;=1,F50&lt;=4),INDEX('Criteria 2026'!J37:M37,1,F50)&amp;"","")</x:f>
        <x:v>40% to 60% of the holdings inventoried</x:v>
      </x:c>
      <x:c r="K50" s="14" t="str">
        <x:v>Fictional example: identify the document, observation or interview supporting the response.</x:v>
      </x:c>
      <x:c r="L50" s="14" t="str">
        <x:v>Review together with the curator.</x:v>
      </x:c>
    </x:row>
    <x:row r="51" ht="120" customHeight="1">
      <x:c r="A51" s="5" t="n">
        <x:v>35</x:v>
      </x:c>
      <x:c r="B51" s="5" t="str">
        <x:v>DATABASE</x:v>
      </x:c>
      <x:c r="C51" s="5" t="str">
        <x:v>Does the collection have a museum documentation system?</x:v>
      </x:c>
      <x:c r="D51" s="14" t="str">
        <x:v>Has a documentation system but it is not a museum documentation system</x:v>
      </x:c>
      <x:c r="E51" s="14" t="str">
        <x:v>Assessed</x:v>
      </x:c>
      <x:c r="F51" s="14" t="n">
        <x:v>3</x:v>
      </x:c>
      <x:c r="G51" s="15" t="n">
        <x:f>IF($B$5="","",IF($B$5="Scientific",'Criteria 2026'!A38,IF($B$5="Educational",'Criteria 2026'!B38,'Criteria 2026'!C38)))</x:f>
        <x:v>3</x:v>
      </x:c>
      <x:c r="H51" s="15" t="n">
        <x:f>IF(ISNUMBER(G51),4*G51,"")</x:f>
        <x:v>12</x:v>
      </x:c>
      <x:c r="I51" s="15" t="n">
        <x:f>IF(AND(E51="Assessed",ISNUMBER(F51),F51&gt;=1,F51&lt;=4,ISNUMBER(G51),J51&lt;&gt;""),F51*G51,"")</x:f>
        <x:v>9</x:v>
      </x:c>
      <x:c r="J51" s="15" t="str">
        <x:f>IF(AND(ISNUMBER(F51),F51&gt;=1,F51&lt;=4),INDEX('Criteria 2026'!J38:M38,1,F51)&amp;"","")</x:f>
        <x:v>Has a documentation system but it is not a museum documentation system</x:v>
      </x:c>
      <x:c r="K51" s="14" t="str">
        <x:v>Fictional example: identify the document, observation or interview supporting the response.</x:v>
      </x:c>
      <x:c r="L51" s="14" t="str">
        <x:v>Review together with the curator.</x:v>
      </x:c>
    </x:row>
    <x:row r="52" ht="120" customHeight="1">
      <x:c r="A52" s="5" t="n">
        <x:v>36</x:v>
      </x:c>
      <x:c r="B52" s="5" t="str">
        <x:v>DATABASE</x:v>
      </x:c>
      <x:c r="C52" s="5" t="str">
        <x:v>-- If so, which database is used?</x:v>
      </x:c>
      <x:c r="D52" s="14" t="str">
        <x:v>Fictional descriptive information to record</x:v>
      </x:c>
      <x:c r="E52" s="14" t="str">
        <x:v>Descriptive</x:v>
      </x:c>
      <x:c r="F52" s="14"/>
      <x:c r="G52" s="15" t="str">
        <x:f>IF($B$5="","",IF($B$5="Scientific",'Criteria 2026'!A39,IF($B$5="Educational",'Criteria 2026'!B39,'Criteria 2026'!C39)))</x:f>
        <x:v>---</x:v>
      </x:c>
      <x:c r="H52" s="15" t="str">
        <x:f>IF(ISNUMBER(G52),4*G52,"")</x:f>
      </x:c>
      <x:c r="I52" s="15" t="str">
        <x:f>IF(AND(E52="Assessed",ISNUMBER(F52),F52&gt;=1,F52&lt;=4,ISNUMBER(G52),J52&lt;&gt;""),F52*G52,"")</x:f>
      </x:c>
      <x:c r="J52" s="15" t="str">
        <x:f>IF(AND(ISNUMBER(F52),F52&gt;=1,F52&lt;=4),INDEX('Criteria 2026'!J39:M39,1,F52)&amp;"","")</x:f>
      </x:c>
      <x:c r="K52" s="14" t="str">
        <x:v>Fictional example: identify the document, observation or interview supporting the response.</x:v>
      </x:c>
      <x:c r="L52" s="14" t="str">
        <x:v>Review together with the curator.</x:v>
      </x:c>
    </x:row>
    <x:row r="53" ht="120" customHeight="1">
      <x:c r="A53" s="5" t="n">
        <x:v>37</x:v>
      </x:c>
      <x:c r="B53" s="5" t="str">
        <x:v>DATABASE</x:v>
      </x:c>
      <x:c r="C53" s="5" t="str">
        <x:v>Is the documentation software operational?</x:v>
      </x:c>
      <x:c r="D53" s="14" t="str">
        <x:v>Does not use documentation software or it is not operational</x:v>
      </x:c>
      <x:c r="E53" s="14" t="str">
        <x:v>Assessed</x:v>
      </x:c>
      <x:c r="F53" s="14" t="n">
        <x:v>1</x:v>
      </x:c>
      <x:c r="G53" s="15" t="n">
        <x:f>IF($B$5="","",IF($B$5="Scientific",'Criteria 2026'!A40,IF($B$5="Educational",'Criteria 2026'!B40,'Criteria 2026'!C40)))</x:f>
        <x:v>3</x:v>
      </x:c>
      <x:c r="H53" s="15" t="n">
        <x:f>IF(ISNUMBER(G53),4*G53,"")</x:f>
        <x:v>12</x:v>
      </x:c>
      <x:c r="I53" s="15" t="n">
        <x:f>IF(AND(E53="Assessed",ISNUMBER(F53),F53&gt;=1,F53&lt;=4,ISNUMBER(G53),J53&lt;&gt;""),F53*G53,"")</x:f>
        <x:v>3</x:v>
      </x:c>
      <x:c r="J53" s="15" t="str">
        <x:f>IF(AND(ISNUMBER(F53),F53&gt;=1,F53&lt;=4),INDEX('Criteria 2026'!J40:M40,1,F53)&amp;"","")</x:f>
        <x:v>Does not use documentation software or it is not operational</x:v>
      </x:c>
      <x:c r="K53" s="14" t="str">
        <x:v>Fictional example: identify the document, observation or interview supporting the response.</x:v>
      </x:c>
      <x:c r="L53" s="14" t="str">
        <x:v>Review together with the curator.</x:v>
      </x:c>
    </x:row>
    <x:row r="54" ht="120" customHeight="1">
      <x:c r="A54" s="5" t="n">
        <x:v>38</x:v>
      </x:c>
      <x:c r="B54" s="5" t="str">
        <x:v>DATABASE</x:v>
      </x:c>
      <x:c r="C54" s="5" t="str">
        <x:v>Does museum documentation adopt a conceptual model/ontologies based on national or international standards?</x:v>
      </x:c>
      <x:c r="D54" s="14" t="str">
        <x:v>Adopts a model partially</x:v>
      </x:c>
      <x:c r="E54" s="14" t="str">
        <x:v>Assessed</x:v>
      </x:c>
      <x:c r="F54" s="14" t="n">
        <x:v>2</x:v>
      </x:c>
      <x:c r="G54" s="15" t="n">
        <x:f>IF($B$5="","",IF($B$5="Scientific",'Criteria 2026'!A41,IF($B$5="Educational",'Criteria 2026'!B41,'Criteria 2026'!C41)))</x:f>
        <x:v>3</x:v>
      </x:c>
      <x:c r="H54" s="15" t="n">
        <x:f>IF(ISNUMBER(G54),4*G54,"")</x:f>
        <x:v>12</x:v>
      </x:c>
      <x:c r="I54" s="15" t="n">
        <x:f>IF(AND(E54="Assessed",ISNUMBER(F54),F54&gt;=1,F54&lt;=4,ISNUMBER(G54),J54&lt;&gt;""),F54*G54,"")</x:f>
        <x:v>6</x:v>
      </x:c>
      <x:c r="J54" s="15" t="str">
        <x:f>IF(AND(ISNUMBER(F54),F54&gt;=1,F54&lt;=4),INDEX('Criteria 2026'!J41:M41,1,F54)&amp;"","")</x:f>
        <x:v>Adopts a model partially</x:v>
      </x:c>
      <x:c r="K54" s="14" t="str">
        <x:v>Fictional example: identify the document, observation or interview supporting the response.</x:v>
      </x:c>
      <x:c r="L54" s="14" t="str">
        <x:v>Review together with the curator.</x:v>
      </x:c>
    </x:row>
    <x:row r="55" ht="120" customHeight="1">
      <x:c r="A55" s="5" t="n">
        <x:v>39</x:v>
      </x:c>
      <x:c r="B55" s="5" t="str">
        <x:v>DATABASE</x:v>
      </x:c>
      <x:c r="C55" s="5" t="str">
        <x:v>Does the collection use a metadata standard?</x:v>
      </x:c>
      <x:c r="D55" s="14" t="str">
        <x:v>Uses a metadata standard but it is not a museum standard or not internationally validated</x:v>
      </x:c>
      <x:c r="E55" s="14" t="str">
        <x:v>Assessed</x:v>
      </x:c>
      <x:c r="F55" s="14" t="n">
        <x:v>3</x:v>
      </x:c>
      <x:c r="G55" s="15" t="n">
        <x:f>IF($B$5="","",IF($B$5="Scientific",'Criteria 2026'!A42,IF($B$5="Educational",'Criteria 2026'!B42,'Criteria 2026'!C42)))</x:f>
        <x:v>3</x:v>
      </x:c>
      <x:c r="H55" s="15" t="n">
        <x:f>IF(ISNUMBER(G55),4*G55,"")</x:f>
        <x:v>12</x:v>
      </x:c>
      <x:c r="I55" s="15" t="n">
        <x:f>IF(AND(E55="Assessed",ISNUMBER(F55),F55&gt;=1,F55&lt;=4,ISNUMBER(G55),J55&lt;&gt;""),F55*G55,"")</x:f>
        <x:v>9</x:v>
      </x:c>
      <x:c r="J55" s="15" t="str">
        <x:f>IF(AND(ISNUMBER(F55),F55&gt;=1,F55&lt;=4),INDEX('Criteria 2026'!J42:M42,1,F55)&amp;"","")</x:f>
        <x:v>Uses a metadata standard but it is not a museum standard or not internationally validated</x:v>
      </x:c>
      <x:c r="K55" s="14" t="str">
        <x:v>Fictional example: identify the document, observation or interview supporting the response.</x:v>
      </x:c>
      <x:c r="L55" s="14" t="str">
        <x:v>Review together with the curator.</x:v>
      </x:c>
    </x:row>
    <x:row r="56" ht="120" customHeight="1">
      <x:c r="A56" s="5" t="n">
        <x:v>40</x:v>
      </x:c>
      <x:c r="B56" s="5" t="str">
        <x:v>DATABASE</x:v>
      </x:c>
      <x:c r="C56" s="5" t="str">
        <x:v>Does the database provide space to reference publications based on collection items?</x:v>
      </x:c>
      <x:c r="D56" s="14" t="str">
        <x:v>Has a database with a specific metadata field for bibliographic output based on the item</x:v>
      </x:c>
      <x:c r="E56" s="14" t="str">
        <x:v>Assessed</x:v>
      </x:c>
      <x:c r="F56" s="14" t="n">
        <x:v>4</x:v>
      </x:c>
      <x:c r="G56" s="15" t="n">
        <x:f>IF($B$5="","",IF($B$5="Scientific",'Criteria 2026'!A43,IF($B$5="Educational",'Criteria 2026'!B43,'Criteria 2026'!C43)))</x:f>
        <x:v>3</x:v>
      </x:c>
      <x:c r="H56" s="15" t="n">
        <x:f>IF(ISNUMBER(G56),4*G56,"")</x:f>
        <x:v>12</x:v>
      </x:c>
      <x:c r="I56" s="15" t="n">
        <x:f>IF(AND(E56="Assessed",ISNUMBER(F56),F56&gt;=1,F56&lt;=4,ISNUMBER(G56),J56&lt;&gt;""),F56*G56,"")</x:f>
        <x:v>12</x:v>
      </x:c>
      <x:c r="J56" s="15" t="str">
        <x:f>IF(AND(ISNUMBER(F56),F56&gt;=1,F56&lt;=4),INDEX('Criteria 2026'!J43:M43,1,F56)&amp;"","")</x:f>
        <x:v>Has a database with a specific metadata field for bibliographic output based on the item</x:v>
      </x:c>
      <x:c r="K56" s="14" t="str">
        <x:v>Fictional example: identify the document, observation or interview supporting the response.</x:v>
      </x:c>
      <x:c r="L56" s="14" t="str">
        <x:v>Review together with the curator.</x:v>
      </x:c>
    </x:row>
    <x:row r="57" ht="120" customHeight="1">
      <x:c r="A57" s="5" t="n">
        <x:v>41</x:v>
      </x:c>
      <x:c r="B57" s="5" t="str">
        <x:v>DATABASE</x:v>
      </x:c>
      <x:c r="C57" s="5" t="str">
        <x:v>What percentage of the holdings has been digitized?</x:v>
      </x:c>
      <x:c r="D57" s="14" t="str">
        <x:v>Not digitized/unknown</x:v>
      </x:c>
      <x:c r="E57" s="14" t="str">
        <x:v>Assessed</x:v>
      </x:c>
      <x:c r="F57" s="14" t="n">
        <x:v>1</x:v>
      </x:c>
      <x:c r="G57" s="15" t="n">
        <x:f>IF($B$5="","",IF($B$5="Scientific",'Criteria 2026'!A44,IF($B$5="Educational",'Criteria 2026'!B44,'Criteria 2026'!C44)))</x:f>
        <x:v>3</x:v>
      </x:c>
      <x:c r="H57" s="15" t="n">
        <x:f>IF(ISNUMBER(G57),4*G57,"")</x:f>
        <x:v>12</x:v>
      </x:c>
      <x:c r="I57" s="15" t="n">
        <x:f>IF(AND(E57="Assessed",ISNUMBER(F57),F57&gt;=1,F57&lt;=4,ISNUMBER(G57),J57&lt;&gt;""),F57*G57,"")</x:f>
        <x:v>3</x:v>
      </x:c>
      <x:c r="J57" s="15" t="str">
        <x:f>IF(AND(ISNUMBER(F57),F57&gt;=1,F57&lt;=4),INDEX('Criteria 2026'!J44:M44,1,F57)&amp;"","")</x:f>
        <x:v>Not digitized/unknown</x:v>
      </x:c>
      <x:c r="K57" s="14" t="str">
        <x:v>Fictional example: identify the document, observation or interview supporting the response.</x:v>
      </x:c>
      <x:c r="L57" s="14" t="str">
        <x:v>Review together with the curator.</x:v>
      </x:c>
    </x:row>
    <x:row r="58" ht="120" customHeight="1">
      <x:c r="A58" s="5" t="n">
        <x:v>42</x:v>
      </x:c>
      <x:c r="B58" s="5" t="str">
        <x:v>DATABASE</x:v>
      </x:c>
      <x:c r="C58" s="5" t="str">
        <x:v>Which professionals work on documentation?</x:v>
      </x:c>
      <x:c r="D58" s="14" t="str">
        <x:v>Professionals working on collection documentation are not from the heritage field but are from related fields</x:v>
      </x:c>
      <x:c r="E58" s="14" t="str">
        <x:v>Assessed</x:v>
      </x:c>
      <x:c r="F58" s="14" t="n">
        <x:v>2</x:v>
      </x:c>
      <x:c r="G58" s="15" t="n">
        <x:f>IF($B$5="","",IF($B$5="Scientific",'Criteria 2026'!A45,IF($B$5="Educational",'Criteria 2026'!B45,'Criteria 2026'!C45)))</x:f>
        <x:v>3</x:v>
      </x:c>
      <x:c r="H58" s="15" t="n">
        <x:f>IF(ISNUMBER(G58),4*G58,"")</x:f>
        <x:v>12</x:v>
      </x:c>
      <x:c r="I58" s="15" t="n">
        <x:f>IF(AND(E58="Assessed",ISNUMBER(F58),F58&gt;=1,F58&lt;=4,ISNUMBER(G58),J58&lt;&gt;""),F58*G58,"")</x:f>
        <x:v>6</x:v>
      </x:c>
      <x:c r="J58" s="15" t="str">
        <x:f>IF(AND(ISNUMBER(F58),F58&gt;=1,F58&lt;=4),INDEX('Criteria 2026'!J45:M45,1,F58)&amp;"","")</x:f>
        <x:v>Professionals working on collection documentation are not from the heritage field but are from related fields</x:v>
      </x:c>
      <x:c r="K58" s="14" t="str">
        <x:v>Fictional example: identify the document, observation or interview supporting the response.</x:v>
      </x:c>
      <x:c r="L58" s="14" t="str">
        <x:v>Review together with the curator.</x:v>
      </x:c>
    </x:row>
    <x:row r="59" ht="120" customHeight="1">
      <x:c r="A59" s="5" t="n">
        <x:v>43</x:v>
      </x:c>
      <x:c r="B59" s="5" t="str">
        <x:v>DATABASE</x:v>
      </x:c>
      <x:c r="C59" s="5" t="str">
        <x:v>Do staff receive training to update collection documentation processes and digital information management?</x:v>
      </x:c>
      <x:c r="D59" s="14" t="str">
        <x:v>Receive training without periodic updates</x:v>
      </x:c>
      <x:c r="E59" s="14" t="str">
        <x:v>Assessed</x:v>
      </x:c>
      <x:c r="F59" s="14" t="n">
        <x:v>3</x:v>
      </x:c>
      <x:c r="G59" s="15" t="n">
        <x:f>IF($B$5="","",IF($B$5="Scientific",'Criteria 2026'!A46,IF($B$5="Educational",'Criteria 2026'!B46,'Criteria 2026'!C46)))</x:f>
        <x:v>3</x:v>
      </x:c>
      <x:c r="H59" s="15" t="n">
        <x:f>IF(ISNUMBER(G59),4*G59,"")</x:f>
        <x:v>12</x:v>
      </x:c>
      <x:c r="I59" s="15" t="n">
        <x:f>IF(AND(E59="Assessed",ISNUMBER(F59),F59&gt;=1,F59&lt;=4,ISNUMBER(G59),J59&lt;&gt;""),F59*G59,"")</x:f>
        <x:v>9</x:v>
      </x:c>
      <x:c r="J59" s="15" t="str">
        <x:f>IF(AND(ISNUMBER(F59),F59&gt;=1,F59&lt;=4),INDEX('Criteria 2026'!J46:M46,1,F59)&amp;"","")</x:f>
        <x:v>Receive training without periodic updates</x:v>
      </x:c>
      <x:c r="K59" s="14" t="str">
        <x:v>Fictional example: identify the document, observation or interview supporting the response.</x:v>
      </x:c>
      <x:c r="L59" s="14" t="str">
        <x:v>Review together with the curator.</x:v>
      </x:c>
    </x:row>
    <x:row r="60" ht="120" customHeight="1">
      <x:c r="A60" s="5" t="n">
        <x:v>44</x:v>
      </x:c>
      <x:c r="B60" s="5" t="str">
        <x:v>DATABASE</x:v>
      </x:c>
      <x:c r="C60" s="5" t="str">
        <x:v>If so, how often?</x:v>
      </x:c>
      <x:c r="D60" s="14" t="str">
        <x:v>Fictional descriptive information to record</x:v>
      </x:c>
      <x:c r="E60" s="14" t="str">
        <x:v>Descriptive</x:v>
      </x:c>
      <x:c r="F60" s="14"/>
      <x:c r="G60" s="15" t="str">
        <x:f>IF($B$5="","",IF($B$5="Scientific",'Criteria 2026'!A47,IF($B$5="Educational",'Criteria 2026'!B47,'Criteria 2026'!C47)))</x:f>
        <x:v>---</x:v>
      </x:c>
      <x:c r="H60" s="15" t="str">
        <x:f>IF(ISNUMBER(G60),4*G60,"")</x:f>
      </x:c>
      <x:c r="I60" s="15" t="str">
        <x:f>IF(AND(E60="Assessed",ISNUMBER(F60),F60&gt;=1,F60&lt;=4,ISNUMBER(G60),J60&lt;&gt;""),F60*G60,"")</x:f>
      </x:c>
      <x:c r="J60" s="15" t="str">
        <x:f>IF(AND(ISNUMBER(F60),F60&gt;=1,F60&lt;=4),INDEX('Criteria 2026'!J47:M47,1,F60)&amp;"","")</x:f>
      </x:c>
      <x:c r="K60" s="14" t="str">
        <x:v>Fictional example: identify the document, observation or interview supporting the response.</x:v>
      </x:c>
      <x:c r="L60" s="14" t="str">
        <x:v>Review together with the curator.</x:v>
      </x:c>
    </x:row>
    <x:row r="61" ht="120" customHeight="1">
      <x:c r="A61" s="5" t="n">
        <x:v>45</x:v>
      </x:c>
      <x:c r="B61" s="5" t="str">
        <x:v>DATABASE</x:v>
      </x:c>
      <x:c r="C61" s="5" t="str">
        <x:v>Is there any other relevant information about the database?</x:v>
      </x:c>
      <x:c r="D61" s="14" t="str">
        <x:v>Fictional descriptive information to record</x:v>
      </x:c>
      <x:c r="E61" s="14" t="str">
        <x:v>Descriptive</x:v>
      </x:c>
      <x:c r="F61" s="14"/>
      <x:c r="G61" s="15" t="str">
        <x:f>IF($B$5="","",IF($B$5="Scientific",'Criteria 2026'!A48,IF($B$5="Educational",'Criteria 2026'!B48,'Criteria 2026'!C48)))</x:f>
        <x:v>---</x:v>
      </x:c>
      <x:c r="H61" s="15" t="str">
        <x:f>IF(ISNUMBER(G61),4*G61,"")</x:f>
      </x:c>
      <x:c r="I61" s="15" t="str">
        <x:f>IF(AND(E61="Assessed",ISNUMBER(F61),F61&gt;=1,F61&lt;=4,ISNUMBER(G61),J61&lt;&gt;""),F61*G61,"")</x:f>
      </x:c>
      <x:c r="J61" s="15" t="str">
        <x:f>IF(AND(ISNUMBER(F61),F61&gt;=1,F61&lt;=4),INDEX('Criteria 2026'!J48:M48,1,F61)&amp;"","")</x:f>
      </x:c>
      <x:c r="K61" s="14" t="str">
        <x:v>Fictional example: identify the document, observation or interview supporting the response.</x:v>
      </x:c>
      <x:c r="L61" s="14" t="str">
        <x:v>Review together with the curator.</x:v>
      </x:c>
    </x:row>
    <x:row r="62" ht="120" customHeight="1">
      <x:c r="A62" s="5" t="n">
        <x:v>46</x:v>
      </x:c>
      <x:c r="B62" s="5" t="str">
        <x:v>ACQUISITION AND DISPOSAL</x:v>
      </x:c>
      <x:c r="C62" s="5" t="str">
        <x:v>What percentage of the holdings has legally documented ownership?</x:v>
      </x:c>
      <x:c r="D62" s="14" t="str">
        <x:v>10% to 50% has legally documented ownership</x:v>
      </x:c>
      <x:c r="E62" s="14" t="str">
        <x:v>Assessed</x:v>
      </x:c>
      <x:c r="F62" s="14" t="n">
        <x:v>2</x:v>
      </x:c>
      <x:c r="G62" s="15" t="n">
        <x:f>IF($B$5="","",IF($B$5="Scientific",'Criteria 2026'!A49,IF($B$5="Educational",'Criteria 2026'!B49,'Criteria 2026'!C49)))</x:f>
        <x:v>2</x:v>
      </x:c>
      <x:c r="H62" s="15" t="n">
        <x:f>IF(ISNUMBER(G62),4*G62,"")</x:f>
        <x:v>8</x:v>
      </x:c>
      <x:c r="I62" s="15" t="n">
        <x:f>IF(AND(E62="Assessed",ISNUMBER(F62),F62&gt;=1,F62&lt;=4,ISNUMBER(G62),J62&lt;&gt;""),F62*G62,"")</x:f>
        <x:v>4</x:v>
      </x:c>
      <x:c r="J62" s="15" t="str">
        <x:f>IF(AND(ISNUMBER(F62),F62&gt;=1,F62&lt;=4),INDEX('Criteria 2026'!J49:M49,1,F62)&amp;"","")</x:f>
        <x:v>10% to 50% has legally documented ownership</x:v>
      </x:c>
      <x:c r="K62" s="14" t="str">
        <x:v>Fictional example: identify the document, observation or interview supporting the response.</x:v>
      </x:c>
      <x:c r="L62" s="14" t="str">
        <x:v>Review together with the curator.</x:v>
      </x:c>
    </x:row>
    <x:row r="63" ht="120" customHeight="1">
      <x:c r="A63" s="5" t="n">
        <x:v>47</x:v>
      </x:c>
      <x:c r="B63" s="5" t="str">
        <x:v>ACQUISITION AND DISPOSAL</x:v>
      </x:c>
      <x:c r="C63" s="5" t="str">
        <x:v>Is there an acquisition and disposal policy?</x:v>
      </x:c>
      <x:c r="D63" s="14" t="str">
        <x:v>Has both</x:v>
      </x:c>
      <x:c r="E63" s="14" t="str">
        <x:v>Assessed</x:v>
      </x:c>
      <x:c r="F63" s="14" t="n">
        <x:v>3</x:v>
      </x:c>
      <x:c r="G63" s="15" t="n">
        <x:f>IF($B$5="","",IF($B$5="Scientific",'Criteria 2026'!A50,IF($B$5="Educational",'Criteria 2026'!B50,'Criteria 2026'!C50)))</x:f>
        <x:v>3</x:v>
      </x:c>
      <x:c r="H63" s="15" t="n">
        <x:f>IF(ISNUMBER(G63),4*G63,"")</x:f>
        <x:v>12</x:v>
      </x:c>
      <x:c r="I63" s="15" t="n">
        <x:f>IF(AND(E63="Assessed",ISNUMBER(F63),F63&gt;=1,F63&lt;=4,ISNUMBER(G63),J63&lt;&gt;""),F63*G63,"")</x:f>
        <x:v>9</x:v>
      </x:c>
      <x:c r="J63" s="15" t="str">
        <x:f>IF(AND(ISNUMBER(F63),F63&gt;=1,F63&lt;=4),INDEX('Criteria 2026'!J50:M50,1,F63)&amp;"","")</x:f>
        <x:v>Has both</x:v>
      </x:c>
      <x:c r="K63" s="14" t="str">
        <x:v>Fictional example: identify the document, observation or interview supporting the response.</x:v>
      </x:c>
      <x:c r="L63" s="14" t="str">
        <x:v>Review together with the curator.</x:v>
      </x:c>
    </x:row>
    <x:row r="64" ht="120" customHeight="1">
      <x:c r="A64" s="5" t="n">
        <x:v>48</x:v>
      </x:c>
      <x:c r="B64" s="5" t="str">
        <x:v>ACQUISITION AND DISPOSAL</x:v>
      </x:c>
      <x:c r="C64" s="5" t="str">
        <x:v>-- If not, explain the difficulties.</x:v>
      </x:c>
      <x:c r="D64" s="14" t="str">
        <x:v>Fictional descriptive information to record</x:v>
      </x:c>
      <x:c r="E64" s="14" t="str">
        <x:v>Descriptive</x:v>
      </x:c>
      <x:c r="F64" s="14"/>
      <x:c r="G64" s="15" t="str">
        <x:f>IF($B$5="","",IF($B$5="Scientific",'Criteria 2026'!A51,IF($B$5="Educational",'Criteria 2026'!B51,'Criteria 2026'!C51)))</x:f>
        <x:v>---</x:v>
      </x:c>
      <x:c r="H64" s="15" t="str">
        <x:f>IF(ISNUMBER(G64),4*G64,"")</x:f>
      </x:c>
      <x:c r="I64" s="15" t="str">
        <x:f>IF(AND(E64="Assessed",ISNUMBER(F64),F64&gt;=1,F64&lt;=4,ISNUMBER(G64),J64&lt;&gt;""),F64*G64,"")</x:f>
      </x:c>
      <x:c r="J64" s="15" t="str">
        <x:f>IF(AND(ISNUMBER(F64),F64&gt;=1,F64&lt;=4),INDEX('Criteria 2026'!J51:M51,1,F64)&amp;"","")</x:f>
      </x:c>
      <x:c r="K64" s="14" t="str">
        <x:v>Fictional example: identify the document, observation or interview supporting the response.</x:v>
      </x:c>
      <x:c r="L64" s="14" t="str">
        <x:v>Review together with the curator.</x:v>
      </x:c>
    </x:row>
    <x:row r="65" ht="120" customHeight="1">
      <x:c r="A65" s="5" t="n">
        <x:v>49</x:v>
      </x:c>
      <x:c r="B65" s="5" t="str">
        <x:v>ACQUISITION AND DISPOSAL</x:v>
      </x:c>
      <x:c r="C65" s="5" t="str">
        <x:v>How are acquisitions made?</x:v>
      </x:c>
      <x:c r="D65" s="14" t="str">
        <x:v>Fictional descriptive information to record</x:v>
      </x:c>
      <x:c r="E65" s="14" t="str">
        <x:v>Descriptive</x:v>
      </x:c>
      <x:c r="F65" s="14"/>
      <x:c r="G65" s="15" t="str">
        <x:f>IF($B$5="","",IF($B$5="Scientific",'Criteria 2026'!A52,IF($B$5="Educational",'Criteria 2026'!B52,'Criteria 2026'!C52)))</x:f>
        <x:v>---</x:v>
      </x:c>
      <x:c r="H65" s="15" t="str">
        <x:f>IF(ISNUMBER(G65),4*G65,"")</x:f>
      </x:c>
      <x:c r="I65" s="15" t="str">
        <x:f>IF(AND(E65="Assessed",ISNUMBER(F65),F65&gt;=1,F65&lt;=4,ISNUMBER(G65),J65&lt;&gt;""),F65*G65,"")</x:f>
      </x:c>
      <x:c r="J65" s="15" t="str">
        <x:f>IF(AND(ISNUMBER(F65),F65&gt;=1,F65&lt;=4),INDEX('Criteria 2026'!J52:M52,1,F65)&amp;"","")</x:f>
      </x:c>
      <x:c r="K65" s="14" t="str">
        <x:v>Fictional example: identify the document, observation or interview supporting the response.</x:v>
      </x:c>
      <x:c r="L65" s="14" t="str">
        <x:v>Review together with the curator.</x:v>
      </x:c>
    </x:row>
    <x:row r="66" ht="120" customHeight="1">
      <x:c r="A66" s="5" t="n">
        <x:v>50</x:v>
      </x:c>
      <x:c r="B66" s="5" t="str">
        <x:v>ACQUISITION AND DISPOSAL</x:v>
      </x:c>
      <x:c r="C66" s="5" t="str">
        <x:v>Is there any other relevant information about acquisition and disposal?</x:v>
      </x:c>
      <x:c r="D66" s="14" t="str">
        <x:v>Fictional descriptive information to record</x:v>
      </x:c>
      <x:c r="E66" s="14" t="str">
        <x:v>Descriptive</x:v>
      </x:c>
      <x:c r="F66" s="14"/>
      <x:c r="G66" s="15" t="str">
        <x:f>IF($B$5="","",IF($B$5="Scientific",'Criteria 2026'!A53,IF($B$5="Educational",'Criteria 2026'!B53,'Criteria 2026'!C53)))</x:f>
        <x:v>---</x:v>
      </x:c>
      <x:c r="H66" s="15" t="str">
        <x:f>IF(ISNUMBER(G66),4*G66,"")</x:f>
      </x:c>
      <x:c r="I66" s="15" t="str">
        <x:f>IF(AND(E66="Assessed",ISNUMBER(F66),F66&gt;=1,F66&lt;=4,ISNUMBER(G66),J66&lt;&gt;""),F66*G66,"")</x:f>
      </x:c>
      <x:c r="J66" s="15" t="str">
        <x:f>IF(AND(ISNUMBER(F66),F66&gt;=1,F66&lt;=4),INDEX('Criteria 2026'!J53:M53,1,F66)&amp;"","")</x:f>
      </x:c>
      <x:c r="K66" s="14" t="str">
        <x:v>Fictional example: identify the document, observation or interview supporting the response.</x:v>
      </x:c>
      <x:c r="L66" s="14" t="str">
        <x:v>Review together with the curator.</x:v>
      </x:c>
    </x:row>
    <x:row r="67" ht="120" customHeight="1">
      <x:c r="A67" s="5" t="n">
        <x:v>51</x:v>
      </x:c>
      <x:c r="B67" s="5" t="str">
        <x:v>RESTORATION, PREPARATION AND SCIENTIFIC ANALYSIS</x:v>
      </x:c>
      <x:c r="C67" s="5" t="str">
        <x:v>Are restoration and specimen preparation procedures documented?</x:v>
      </x:c>
      <x:c r="D67" s="14" t="str">
        <x:v>Procedures are documented in detail but not attached to the item record</x:v>
      </x:c>
      <x:c r="E67" s="14" t="str">
        <x:v>Assessed</x:v>
      </x:c>
      <x:c r="F67" s="14" t="n">
        <x:v>3</x:v>
      </x:c>
      <x:c r="G67" s="15" t="n">
        <x:f>IF($B$5="","",IF($B$5="Scientific",'Criteria 2026'!A54,IF($B$5="Educational",'Criteria 2026'!B54,'Criteria 2026'!C54)))</x:f>
        <x:v>3</x:v>
      </x:c>
      <x:c r="H67" s="15" t="n">
        <x:f>IF(ISNUMBER(G67),4*G67,"")</x:f>
        <x:v>12</x:v>
      </x:c>
      <x:c r="I67" s="15" t="n">
        <x:f>IF(AND(E67="Assessed",ISNUMBER(F67),F67&gt;=1,F67&lt;=4,ISNUMBER(G67),J67&lt;&gt;""),F67*G67,"")</x:f>
        <x:v>9</x:v>
      </x:c>
      <x:c r="J67" s="15" t="str">
        <x:f>IF(AND(ISNUMBER(F67),F67&gt;=1,F67&lt;=4),INDEX('Criteria 2026'!J54:M54,1,F67)&amp;"","")</x:f>
        <x:v>Procedures are documented in detail but not attached to the item record</x:v>
      </x:c>
      <x:c r="K67" s="14" t="str">
        <x:v>Fictional example: identify the document, observation or interview supporting the response.</x:v>
      </x:c>
      <x:c r="L67" s="14" t="str">
        <x:v>Review together with the curator.</x:v>
      </x:c>
    </x:row>
    <x:row r="68" ht="120" customHeight="1">
      <x:c r="A68" s="5" t="n">
        <x:v>52</x:v>
      </x:c>
      <x:c r="B68" s="5" t="str">
        <x:v>RESTORATION, PREPARATION AND SCIENTIFIC ANALYSIS</x:v>
      </x:c>
      <x:c r="C68" s="5" t="str">
        <x:v>Why are restoration and preparation procedures not documented?</x:v>
      </x:c>
      <x:c r="D68" s="14" t="str">
        <x:v>Exists and is consistently followed</x:v>
      </x:c>
      <x:c r="E68" s="14" t="str">
        <x:v>Assessed</x:v>
      </x:c>
      <x:c r="F68" s="14" t="n">
        <x:v>4</x:v>
      </x:c>
      <x:c r="G68" s="15" t="n">
        <x:f>IF($B$5="","",IF($B$5="Scientific",'Criteria 2026'!A55,IF($B$5="Educational",'Criteria 2026'!B55,'Criteria 2026'!C55)))</x:f>
        <x:v>2</x:v>
      </x:c>
      <x:c r="H68" s="15" t="n">
        <x:f>IF(ISNUMBER(G68),4*G68,"")</x:f>
        <x:v>8</x:v>
      </x:c>
      <x:c r="I68" s="15" t="n">
        <x:f>IF(AND(E68="Assessed",ISNUMBER(F68),F68&gt;=1,F68&lt;=4,ISNUMBER(G68),J68&lt;&gt;""),F68*G68,"")</x:f>
        <x:v>8</x:v>
      </x:c>
      <x:c r="J68" s="15" t="str">
        <x:f>IF(AND(ISNUMBER(F68),F68&gt;=1,F68&lt;=4),INDEX('Criteria 2026'!J55:M55,1,F68)&amp;"","")</x:f>
        <x:v>Exists and is consistently followed</x:v>
      </x:c>
      <x:c r="K68" s="14" t="str">
        <x:v>Fictional example: identify the document, observation or interview supporting the response.</x:v>
      </x:c>
      <x:c r="L68" s="14" t="str">
        <x:v>Review together with the curator.</x:v>
      </x:c>
    </x:row>
    <x:row r="69" ht="120" customHeight="1">
      <x:c r="A69" s="5" t="n">
        <x:v>53</x:v>
      </x:c>
      <x:c r="B69" s="5" t="str">
        <x:v>RESTORATION, PREPARATION AND SCIENTIFIC ANALYSIS</x:v>
      </x:c>
      <x:c r="C69" s="5" t="str">
        <x:v>Is there a policy for research use?</x:v>
      </x:c>
      <x:c r="D69" s="14" t="str">
        <x:v>Does not exist</x:v>
      </x:c>
      <x:c r="E69" s="14" t="str">
        <x:v>Assessed</x:v>
      </x:c>
      <x:c r="F69" s="14" t="n">
        <x:v>1</x:v>
      </x:c>
      <x:c r="G69" s="15" t="n">
        <x:f>IF($B$5="","",IF($B$5="Scientific",'Criteria 2026'!A56,IF($B$5="Educational",'Criteria 2026'!B56,'Criteria 2026'!C56)))</x:f>
        <x:v>3</x:v>
      </x:c>
      <x:c r="H69" s="15" t="n">
        <x:f>IF(ISNUMBER(G69),4*G69,"")</x:f>
        <x:v>12</x:v>
      </x:c>
      <x:c r="I69" s="15" t="n">
        <x:f>IF(AND(E69="Assessed",ISNUMBER(F69),F69&gt;=1,F69&lt;=4,ISNUMBER(G69),J69&lt;&gt;""),F69*G69,"")</x:f>
        <x:v>3</x:v>
      </x:c>
      <x:c r="J69" s="15" t="str">
        <x:f>IF(AND(ISNUMBER(F69),F69&gt;=1,F69&lt;=4),INDEX('Criteria 2026'!J56:M56,1,F69)&amp;"","")</x:f>
        <x:v>Does not exist</x:v>
      </x:c>
      <x:c r="K69" s="14" t="str">
        <x:v>Fictional example: identify the document, observation or interview supporting the response.</x:v>
      </x:c>
      <x:c r="L69" s="14" t="str">
        <x:v>Review together with the curator.</x:v>
      </x:c>
    </x:row>
    <x:row r="70" ht="120" customHeight="1">
      <x:c r="A70" s="5" t="n">
        <x:v>54</x:v>
      </x:c>
      <x:c r="B70" s="5" t="str">
        <x:v>RESTORATION, PREPARATION AND SCIENTIFIC ANALYSIS</x:v>
      </x:c>
      <x:c r="C70" s="5" t="str">
        <x:v>What is the procedure when a researcher needs to perform a scientific analysis?</x:v>
      </x:c>
      <x:c r="D70" s="14" t="str">
        <x:v>Fictional descriptive information to record</x:v>
      </x:c>
      <x:c r="E70" s="14" t="str">
        <x:v>Descriptive</x:v>
      </x:c>
      <x:c r="F70" s="14"/>
      <x:c r="G70" s="15" t="str">
        <x:f>IF($B$5="","",IF($B$5="Scientific",'Criteria 2026'!A57,IF($B$5="Educational",'Criteria 2026'!B57,'Criteria 2026'!C57)))</x:f>
        <x:v>---</x:v>
      </x:c>
      <x:c r="H70" s="15" t="str">
        <x:f>IF(ISNUMBER(G70),4*G70,"")</x:f>
      </x:c>
      <x:c r="I70" s="15" t="str">
        <x:f>IF(AND(E70="Assessed",ISNUMBER(F70),F70&gt;=1,F70&lt;=4,ISNUMBER(G70),J70&lt;&gt;""),F70*G70,"")</x:f>
      </x:c>
      <x:c r="J70" s="15" t="str">
        <x:f>IF(AND(ISNUMBER(F70),F70&gt;=1,F70&lt;=4),INDEX('Criteria 2026'!J57:M57,1,F70)&amp;"","")</x:f>
      </x:c>
      <x:c r="K70" s="14" t="str">
        <x:v>Fictional example: identify the document, observation or interview supporting the response.</x:v>
      </x:c>
      <x:c r="L70" s="14" t="str">
        <x:v>Review together with the curator.</x:v>
      </x:c>
    </x:row>
    <x:row r="71" ht="120" customHeight="1">
      <x:c r="A71" s="5" t="n">
        <x:v>55</x:v>
      </x:c>
      <x:c r="B71" s="5" t="str">
        <x:v>RESTORATION, PREPARATION AND SCIENTIFIC ANALYSIS</x:v>
      </x:c>
      <x:c r="C71" s="5" t="str">
        <x:v>Is there any other relevant information about preparation and analysis?</x:v>
      </x:c>
      <x:c r="D71" s="14" t="str">
        <x:v>Fictional descriptive information to record</x:v>
      </x:c>
      <x:c r="E71" s="14" t="str">
        <x:v>Descriptive</x:v>
      </x:c>
      <x:c r="F71" s="14"/>
      <x:c r="G71" s="15" t="str">
        <x:f>IF($B$5="","",IF($B$5="Scientific",'Criteria 2026'!A58,IF($B$5="Educational",'Criteria 2026'!B58,'Criteria 2026'!C58)))</x:f>
        <x:v>---</x:v>
      </x:c>
      <x:c r="H71" s="15" t="str">
        <x:f>IF(ISNUMBER(G71),4*G71,"")</x:f>
      </x:c>
      <x:c r="I71" s="15" t="str">
        <x:f>IF(AND(E71="Assessed",ISNUMBER(F71),F71&gt;=1,F71&lt;=4,ISNUMBER(G71),J71&lt;&gt;""),F71*G71,"")</x:f>
      </x:c>
      <x:c r="J71" s="15" t="str">
        <x:f>IF(AND(ISNUMBER(F71),F71&gt;=1,F71&lt;=4),INDEX('Criteria 2026'!J58:M58,1,F71)&amp;"","")</x:f>
      </x:c>
      <x:c r="K71" s="14" t="str">
        <x:v>Fictional example: identify the document, observation or interview supporting the response.</x:v>
      </x:c>
      <x:c r="L71" s="14" t="str">
        <x:v>Review together with the curator.</x:v>
      </x:c>
    </x:row>
    <x:row r="72" ht="120" customHeight="1">
      <x:c r="A72" s="5" t="n">
        <x:v>56</x:v>
      </x:c>
      <x:c r="B72" s="5" t="str">
        <x:v>SIGNIFICANCE ASSESSMENT</x:v>
      </x:c>
      <x:c r="C72" s="5" t="str">
        <x:v>Are there publications/internal documents discussing the values attributed to this collection?</x:v>
      </x:c>
      <x:c r="D72" s="14" t="str">
        <x:v>There are published documents</x:v>
      </x:c>
      <x:c r="E72" s="14" t="str">
        <x:v>Assessed</x:v>
      </x:c>
      <x:c r="F72" s="14" t="n">
        <x:v>4</x:v>
      </x:c>
      <x:c r="G72" s="15" t="n">
        <x:f>IF($B$5="","",IF($B$5="Scientific",'Criteria 2026'!A59,IF($B$5="Educational",'Criteria 2026'!B59,'Criteria 2026'!C59)))</x:f>
        <x:v>3</x:v>
      </x:c>
      <x:c r="H72" s="15" t="n">
        <x:f>IF(ISNUMBER(G72),4*G72,"")</x:f>
        <x:v>12</x:v>
      </x:c>
      <x:c r="I72" s="15" t="n">
        <x:f>IF(AND(E72="Assessed",ISNUMBER(F72),F72&gt;=1,F72&lt;=4,ISNUMBER(G72),J72&lt;&gt;""),F72*G72,"")</x:f>
        <x:v>12</x:v>
      </x:c>
      <x:c r="J72" s="15" t="str">
        <x:f>IF(AND(ISNUMBER(F72),F72&gt;=1,F72&lt;=4),INDEX('Criteria 2026'!J59:M59,1,F72)&amp;"","")</x:f>
        <x:v>There are published documents</x:v>
      </x:c>
      <x:c r="K72" s="14" t="str">
        <x:v>Fictional example: identify the document, observation or interview supporting the response.</x:v>
      </x:c>
      <x:c r="L72" s="14" t="str">
        <x:v>Review together with the curator.</x:v>
      </x:c>
    </x:row>
    <x:row r="73" ht="120" customHeight="1">
      <x:c r="A73" s="5" t="n">
        <x:v>57</x:v>
      </x:c>
      <x:c r="B73" s="5" t="str">
        <x:v>SIGNIFICANCE ASSESSMENT</x:v>
      </x:c>
      <x:c r="C73" s="5" t="str">
        <x:v>--- If so, which ones?</x:v>
      </x:c>
      <x:c r="D73" s="14" t="str">
        <x:v>Fictional descriptive information to record</x:v>
      </x:c>
      <x:c r="E73" s="14" t="str">
        <x:v>Descriptive</x:v>
      </x:c>
      <x:c r="F73" s="14"/>
      <x:c r="G73" s="15" t="str">
        <x:f>IF($B$5="","",IF($B$5="Scientific",'Criteria 2026'!A60,IF($B$5="Educational",'Criteria 2026'!B60,'Criteria 2026'!C60)))</x:f>
        <x:v>---</x:v>
      </x:c>
      <x:c r="H73" s="15" t="str">
        <x:f>IF(ISNUMBER(G73),4*G73,"")</x:f>
      </x:c>
      <x:c r="I73" s="15" t="str">
        <x:f>IF(AND(E73="Assessed",ISNUMBER(F73),F73&gt;=1,F73&lt;=4,ISNUMBER(G73),J73&lt;&gt;""),F73*G73,"")</x:f>
      </x:c>
      <x:c r="J73" s="15" t="str">
        <x:f>IF(AND(ISNUMBER(F73),F73&gt;=1,F73&lt;=4),INDEX('Criteria 2026'!J60:M60,1,F73)&amp;"","")</x:f>
      </x:c>
      <x:c r="K73" s="14" t="str">
        <x:v>Fictional example: identify the document, observation or interview supporting the response.</x:v>
      </x:c>
      <x:c r="L73" s="14" t="str">
        <x:v>Review together with the curator.</x:v>
      </x:c>
    </x:row>
    <x:row r="74" ht="120" customHeight="1">
      <x:c r="A74" s="5" t="n">
        <x:v>58</x:v>
      </x:c>
      <x:c r="B74" s="5" t="str">
        <x:v>SIGNIFICANCE ASSESSMENT</x:v>
      </x:c>
      <x:c r="C74" s="5" t="str">
        <x:v>Who carries out significance assessment/outreach?</x:v>
      </x:c>
      <x:c r="D74" s="14" t="str">
        <x:v>Curators or collection volunteers/scholarship holders and researchers</x:v>
      </x:c>
      <x:c r="E74" s="14" t="str">
        <x:v>Assessed</x:v>
      </x:c>
      <x:c r="F74" s="14" t="n">
        <x:v>2</x:v>
      </x:c>
      <x:c r="G74" s="15" t="n">
        <x:f>IF($B$5="","",IF($B$5="Scientific",'Criteria 2026'!A61,IF($B$5="Educational",'Criteria 2026'!B61,'Criteria 2026'!C61)))</x:f>
        <x:v>3</x:v>
      </x:c>
      <x:c r="H74" s="15" t="n">
        <x:f>IF(ISNUMBER(G74),4*G74,"")</x:f>
        <x:v>12</x:v>
      </x:c>
      <x:c r="I74" s="15" t="n">
        <x:f>IF(AND(E74="Assessed",ISNUMBER(F74),F74&gt;=1,F74&lt;=4,ISNUMBER(G74),J74&lt;&gt;""),F74*G74,"")</x:f>
        <x:v>6</x:v>
      </x:c>
      <x:c r="J74" s="15" t="str">
        <x:f>IF(AND(ISNUMBER(F74),F74&gt;=1,F74&lt;=4),INDEX('Criteria 2026'!J61:M61,1,F74)&amp;"","")</x:f>
        <x:v>Curators or collection volunteers/scholarship holders and researchers</x:v>
      </x:c>
      <x:c r="K74" s="14" t="str">
        <x:v>Fictional example: identify the document, observation or interview supporting the response.</x:v>
      </x:c>
      <x:c r="L74" s="14" t="str">
        <x:v>Review together with the curator.</x:v>
      </x:c>
    </x:row>
    <x:row r="75" ht="120" customHeight="1">
      <x:c r="A75" s="5" t="n">
        <x:v>59</x:v>
      </x:c>
      <x:c r="B75" s="5" t="str">
        <x:v>SIGNIFICANCE ASSESSMENT</x:v>
      </x:c>
      <x:c r="C75" s="5" t="str">
        <x:v>Is there any other relevant information about collection significance assessment?</x:v>
      </x:c>
      <x:c r="D75" s="14" t="str">
        <x:v>Fictional descriptive information to record</x:v>
      </x:c>
      <x:c r="E75" s="14" t="str">
        <x:v>Descriptive</x:v>
      </x:c>
      <x:c r="F75" s="14"/>
      <x:c r="G75" s="15" t="str">
        <x:f>IF($B$5="","",IF($B$5="Scientific",'Criteria 2026'!A62,IF($B$5="Educational",'Criteria 2026'!B62,'Criteria 2026'!C62)))</x:f>
        <x:v>---</x:v>
      </x:c>
      <x:c r="H75" s="15" t="str">
        <x:f>IF(ISNUMBER(G75),4*G75,"")</x:f>
      </x:c>
      <x:c r="I75" s="15" t="str">
        <x:f>IF(AND(E75="Assessed",ISNUMBER(F75),F75&gt;=1,F75&lt;=4,ISNUMBER(G75),J75&lt;&gt;""),F75*G75,"")</x:f>
      </x:c>
      <x:c r="J75" s="15" t="str">
        <x:f>IF(AND(ISNUMBER(F75),F75&gt;=1,F75&lt;=4),INDEX('Criteria 2026'!J62:M62,1,F75)&amp;"","")</x:f>
      </x:c>
      <x:c r="K75" s="14" t="str">
        <x:v>Fictional example: identify the document, observation or interview supporting the response.</x:v>
      </x:c>
      <x:c r="L75" s="14" t="str">
        <x:v>Review together with the curator.</x:v>
      </x:c>
    </x:row>
    <x:row r="76" ht="120" customHeight="1">
      <x:c r="A76" s="5" t="n">
        <x:v>60</x:v>
      </x:c>
      <x:c r="B76" s="5" t="str">
        <x:v>OUTREACH</x:v>
      </x:c>
      <x:c r="C76" s="5" t="str">
        <x:v>Does the collection make its holdings available online?</x:v>
      </x:c>
      <x:c r="D76" s="14" t="str">
        <x:v>Makes holdings available on various platforms with complete information and updates</x:v>
      </x:c>
      <x:c r="E76" s="14" t="str">
        <x:v>Assessed</x:v>
      </x:c>
      <x:c r="F76" s="14" t="n">
        <x:v>4</x:v>
      </x:c>
      <x:c r="G76" s="15" t="n">
        <x:f>IF($B$5="","",IF($B$5="Scientific",'Criteria 2026'!A63,IF($B$5="Educational",'Criteria 2026'!B63,'Criteria 2026'!C63)))</x:f>
        <x:v>3</x:v>
      </x:c>
      <x:c r="H76" s="15" t="n">
        <x:f>IF(ISNUMBER(G76),4*G76,"")</x:f>
        <x:v>12</x:v>
      </x:c>
      <x:c r="I76" s="15" t="n">
        <x:f>IF(AND(E76="Assessed",ISNUMBER(F76),F76&gt;=1,F76&lt;=4,ISNUMBER(G76),J76&lt;&gt;""),F76*G76,"")</x:f>
        <x:v>12</x:v>
      </x:c>
      <x:c r="J76" s="15" t="str">
        <x:f>IF(AND(ISNUMBER(F76),F76&gt;=1,F76&lt;=4),INDEX('Criteria 2026'!J63:M63,1,F76)&amp;"","")</x:f>
        <x:v>Makes holdings available on various platforms with complete information and updates</x:v>
      </x:c>
      <x:c r="K76" s="14" t="str">
        <x:v>Fictional example: identify the document, observation or interview supporting the response.</x:v>
      </x:c>
      <x:c r="L76" s="14" t="str">
        <x:v>Review together with the curator.</x:v>
      </x:c>
    </x:row>
    <x:row r="77" ht="120" customHeight="1">
      <x:c r="A77" s="5" t="n">
        <x:v>61</x:v>
      </x:c>
      <x:c r="B77" s="5" t="str">
        <x:v>OUTREACH</x:v>
      </x:c>
      <x:c r="C77" s="5" t="str">
        <x:v>Is there a collection outreach policy?</x:v>
      </x:c>
      <x:c r="D77" s="14" t="str">
        <x:v>Does not exist</x:v>
      </x:c>
      <x:c r="E77" s="14" t="str">
        <x:v>Assessed</x:v>
      </x:c>
      <x:c r="F77" s="14" t="n">
        <x:v>1</x:v>
      </x:c>
      <x:c r="G77" s="15" t="n">
        <x:f>IF($B$5="","",IF($B$5="Scientific",'Criteria 2026'!A64,IF($B$5="Educational",'Criteria 2026'!B64,'Criteria 2026'!C64)))</x:f>
        <x:v>3</x:v>
      </x:c>
      <x:c r="H77" s="15" t="n">
        <x:f>IF(ISNUMBER(G77),4*G77,"")</x:f>
        <x:v>12</x:v>
      </x:c>
      <x:c r="I77" s="15" t="n">
        <x:f>IF(AND(E77="Assessed",ISNUMBER(F77),F77&gt;=1,F77&lt;=4,ISNUMBER(G77),J77&lt;&gt;""),F77*G77,"")</x:f>
        <x:v>3</x:v>
      </x:c>
      <x:c r="J77" s="15" t="str">
        <x:f>IF(AND(ISNUMBER(F77),F77&gt;=1,F77&lt;=4),INDEX('Criteria 2026'!J64:M64,1,F77)&amp;"","")</x:f>
        <x:v>Does not exist</x:v>
      </x:c>
      <x:c r="K77" s="14" t="str">
        <x:v>Fictional example: identify the document, observation or interview supporting the response.</x:v>
      </x:c>
      <x:c r="L77" s="14" t="str">
        <x:v>Review together with the curator.</x:v>
      </x:c>
    </x:row>
    <x:row r="78" ht="120" customHeight="1">
      <x:c r="A78" s="5" t="n">
        <x:v>62</x:v>
      </x:c>
      <x:c r="B78" s="5" t="str">
        <x:v>OUTREACH</x:v>
      </x:c>
      <x:c r="C78" s="5" t="str">
        <x:v>Does the collection have an institutional website? Is it up to date?</x:v>
      </x:c>
      <x:c r="D78" s="14" t="str">
        <x:v>In progress</x:v>
      </x:c>
      <x:c r="E78" s="14" t="str">
        <x:v>Assessed</x:v>
      </x:c>
      <x:c r="F78" s="14" t="n">
        <x:v>2</x:v>
      </x:c>
      <x:c r="G78" s="15" t="n">
        <x:f>IF($B$5="","",IF($B$5="Scientific",'Criteria 2026'!A65,IF($B$5="Educational",'Criteria 2026'!B65,'Criteria 2026'!C65)))</x:f>
        <x:v>3</x:v>
      </x:c>
      <x:c r="H78" s="15" t="n">
        <x:f>IF(ISNUMBER(G78),4*G78,"")</x:f>
        <x:v>12</x:v>
      </x:c>
      <x:c r="I78" s="15" t="n">
        <x:f>IF(AND(E78="Assessed",ISNUMBER(F78),F78&gt;=1,F78&lt;=4,ISNUMBER(G78),J78&lt;&gt;""),F78*G78,"")</x:f>
        <x:v>6</x:v>
      </x:c>
      <x:c r="J78" s="15" t="str">
        <x:f>IF(AND(ISNUMBER(F78),F78&gt;=1,F78&lt;=4),INDEX('Criteria 2026'!J65:M65,1,F78)&amp;"","")</x:f>
        <x:v>In progress</x:v>
      </x:c>
      <x:c r="K78" s="14" t="str">
        <x:v>Fictional example: identify the document, observation or interview supporting the response.</x:v>
      </x:c>
      <x:c r="L78" s="14" t="str">
        <x:v>Review together with the curator.</x:v>
      </x:c>
    </x:row>
    <x:row r="79" ht="120" customHeight="1">
      <x:c r="A79" s="5" t="n">
        <x:v>63</x:v>
      </x:c>
      <x:c r="B79" s="5" t="str">
        <x:v>OUTREACH</x:v>
      </x:c>
      <x:c r="C79" s="5" t="str">
        <x:v>How is outreach carried out?</x:v>
      </x:c>
      <x:c r="D79" s="14" t="str">
        <x:v>Outreach is carried out through several social networks</x:v>
      </x:c>
      <x:c r="E79" s="14" t="str">
        <x:v>Assessed</x:v>
      </x:c>
      <x:c r="F79" s="14" t="n">
        <x:v>3</x:v>
      </x:c>
      <x:c r="G79" s="15" t="n">
        <x:f>IF($B$5="","",IF($B$5="Scientific",'Criteria 2026'!A66,IF($B$5="Educational",'Criteria 2026'!B66,'Criteria 2026'!C66)))</x:f>
        <x:v>3</x:v>
      </x:c>
      <x:c r="H79" s="15" t="n">
        <x:f>IF(ISNUMBER(G79),4*G79,"")</x:f>
        <x:v>12</x:v>
      </x:c>
      <x:c r="I79" s="15" t="n">
        <x:f>IF(AND(E79="Assessed",ISNUMBER(F79),F79&gt;=1,F79&lt;=4,ISNUMBER(G79),J79&lt;&gt;""),F79*G79,"")</x:f>
        <x:v>9</x:v>
      </x:c>
      <x:c r="J79" s="15" t="str">
        <x:f>IF(AND(ISNUMBER(F79),F79&gt;=1,F79&lt;=4),INDEX('Criteria 2026'!J66:M66,1,F79)&amp;"","")</x:f>
        <x:v>Outreach is carried out through several social networks</x:v>
      </x:c>
      <x:c r="K79" s="14" t="str">
        <x:v>Fictional example: identify the document, observation or interview supporting the response.</x:v>
      </x:c>
      <x:c r="L79" s="14" t="str">
        <x:v>Review together with the curator.</x:v>
      </x:c>
    </x:row>
    <x:row r="80" ht="120" customHeight="1">
      <x:c r="A80" s="5" t="n">
        <x:v>64</x:v>
      </x:c>
      <x:c r="B80" s="5" t="str">
        <x:v>OUTREACH</x:v>
      </x:c>
      <x:c r="C80" s="5" t="str">
        <x:v>Does the collection hold image rights for its holdings?</x:v>
      </x:c>
      <x:c r="D80" s="14" t="str">
        <x:v>Has image rights and the necessary documentation to avoid bureaucratic problems</x:v>
      </x:c>
      <x:c r="E80" s="14" t="str">
        <x:v>Assessed</x:v>
      </x:c>
      <x:c r="F80" s="14" t="n">
        <x:v>4</x:v>
      </x:c>
      <x:c r="G80" s="15" t="n">
        <x:f>IF($B$5="","",IF($B$5="Scientific",'Criteria 2026'!A67,IF($B$5="Educational",'Criteria 2026'!B67,'Criteria 2026'!C67)))</x:f>
        <x:v>3</x:v>
      </x:c>
      <x:c r="H80" s="15" t="n">
        <x:f>IF(ISNUMBER(G80),4*G80,"")</x:f>
        <x:v>12</x:v>
      </x:c>
      <x:c r="I80" s="15" t="n">
        <x:f>IF(AND(E80="Assessed",ISNUMBER(F80),F80&gt;=1,F80&lt;=4,ISNUMBER(G80),J80&lt;&gt;""),F80*G80,"")</x:f>
        <x:v>12</x:v>
      </x:c>
      <x:c r="J80" s="15" t="str">
        <x:f>IF(AND(ISNUMBER(F80),F80&gt;=1,F80&lt;=4),INDEX('Criteria 2026'!J67:M67,1,F80)&amp;"","")</x:f>
        <x:v>Has image rights and the necessary documentation to avoid bureaucratic problems</x:v>
      </x:c>
      <x:c r="K80" s="14" t="str">
        <x:v>Fictional example: identify the document, observation or interview supporting the response.</x:v>
      </x:c>
      <x:c r="L80" s="14" t="str">
        <x:v>Review together with the curator.</x:v>
      </x:c>
    </x:row>
    <x:row r="81" ht="120" customHeight="1">
      <x:c r="A81" s="5" t="n">
        <x:v>65</x:v>
      </x:c>
      <x:c r="B81" s="5" t="str">
        <x:v>OUTREACH</x:v>
      </x:c>
      <x:c r="C81" s="5" t="str">
        <x:v>Is there any other relevant information about collection outreach?</x:v>
      </x:c>
      <x:c r="D81" s="14" t="str">
        <x:v>Fictional descriptive information to record</x:v>
      </x:c>
      <x:c r="E81" s="14" t="str">
        <x:v>Descriptive</x:v>
      </x:c>
      <x:c r="F81" s="14"/>
      <x:c r="G81" s="15" t="str">
        <x:f>IF($B$5="","",IF($B$5="Scientific",'Criteria 2026'!A68,IF($B$5="Educational",'Criteria 2026'!B68,'Criteria 2026'!C68)))</x:f>
        <x:v>---</x:v>
      </x:c>
      <x:c r="H81" s="15" t="str">
        <x:f>IF(ISNUMBER(G81),4*G81,"")</x:f>
      </x:c>
      <x:c r="I81" s="15" t="str">
        <x:f>IF(AND(E81="Assessed",ISNUMBER(F81),F81&gt;=1,F81&lt;=4,ISNUMBER(G81),J81&lt;&gt;""),F81*G81,"")</x:f>
      </x:c>
      <x:c r="J81" s="15" t="str">
        <x:f>IF(AND(ISNUMBER(F81),F81&gt;=1,F81&lt;=4),INDEX('Criteria 2026'!J68:M68,1,F81)&amp;"","")</x:f>
      </x:c>
      <x:c r="K81" s="14" t="str">
        <x:v>Fictional example: identify the document, observation or interview supporting the response.</x:v>
      </x:c>
      <x:c r="L81" s="14" t="str">
        <x:v>Review together with the curator.</x:v>
      </x:c>
    </x:row>
    <x:row r="82" ht="120" customHeight="1">
      <x:c r="A82" s="5" t="n">
        <x:v>66</x:v>
      </x:c>
      <x:c r="B82" s="5" t="str">
        <x:v>OUTREACH</x:v>
      </x:c>
      <x:c r="C82" s="5" t="str">
        <x:v>Does the collection assess the impact of access to digital holdings, and how is this done?</x:v>
      </x:c>
      <x:c r="D82" s="14" t="str">
        <x:v>A method is used but results are not checked</x:v>
      </x:c>
      <x:c r="E82" s="14" t="str">
        <x:v>Assessed</x:v>
      </x:c>
      <x:c r="F82" s="14" t="n">
        <x:v>2</x:v>
      </x:c>
      <x:c r="G82" s="15" t="n">
        <x:f>IF($B$5="","",IF($B$5="Scientific",'Criteria 2026'!A69,IF($B$5="Educational",'Criteria 2026'!B69,'Criteria 2026'!C69)))</x:f>
        <x:v>3</x:v>
      </x:c>
      <x:c r="H82" s="15" t="n">
        <x:f>IF(ISNUMBER(G82),4*G82,"")</x:f>
        <x:v>12</x:v>
      </x:c>
      <x:c r="I82" s="15" t="n">
        <x:f>IF(AND(E82="Assessed",ISNUMBER(F82),F82&gt;=1,F82&lt;=4,ISNUMBER(G82),J82&lt;&gt;""),F82*G82,"")</x:f>
        <x:v>6</x:v>
      </x:c>
      <x:c r="J82" s="15" t="str">
        <x:f>IF(AND(ISNUMBER(F82),F82&gt;=1,F82&lt;=4),INDEX('Criteria 2026'!J69:M69,1,F82)&amp;"","")</x:f>
        <x:v>A method is used but results are not checked</x:v>
      </x:c>
      <x:c r="K82" s="14" t="str">
        <x:v>Fictional example: identify the document, observation or interview supporting the response.</x:v>
      </x:c>
      <x:c r="L82" s="14" t="str">
        <x:v>Review together with the curator.</x:v>
      </x:c>
    </x:row>
    <x:row r="83" ht="120" customHeight="1">
      <x:c r="A83" s="5" t="n">
        <x:v>67</x:v>
      </x:c>
      <x:c r="B83" s="5" t="str">
        <x:v>OUTREACH</x:v>
      </x:c>
      <x:c r="C83" s="5" t="str">
        <x:v>Who is the target audience for outreach?</x:v>
      </x:c>
      <x:c r="D83" s="14" t="str">
        <x:v>Has a specific target audience but does not consider reaching other audiences</x:v>
      </x:c>
      <x:c r="E83" s="14" t="str">
        <x:v>Assessed</x:v>
      </x:c>
      <x:c r="F83" s="14" t="n">
        <x:v>3</x:v>
      </x:c>
      <x:c r="G83" s="15" t="n">
        <x:f>IF($B$5="","",IF($B$5="Scientific",'Criteria 2026'!A70,IF($B$5="Educational",'Criteria 2026'!B70,'Criteria 2026'!C70)))</x:f>
        <x:v>2</x:v>
      </x:c>
      <x:c r="H83" s="15" t="n">
        <x:f>IF(ISNUMBER(G83),4*G83,"")</x:f>
        <x:v>8</x:v>
      </x:c>
      <x:c r="I83" s="15" t="n">
        <x:f>IF(AND(E83="Assessed",ISNUMBER(F83),F83&gt;=1,F83&lt;=4,ISNUMBER(G83),J83&lt;&gt;""),F83*G83,"")</x:f>
        <x:v>6</x:v>
      </x:c>
      <x:c r="J83" s="15" t="str">
        <x:f>IF(AND(ISNUMBER(F83),F83&gt;=1,F83&lt;=4),INDEX('Criteria 2026'!J70:M70,1,F83)&amp;"","")</x:f>
        <x:v>Has a specific target audience but does not consider reaching other audiences</x:v>
      </x:c>
      <x:c r="K83" s="14" t="str">
        <x:v>Fictional example: identify the document, observation or interview supporting the response.</x:v>
      </x:c>
      <x:c r="L83" s="14" t="str">
        <x:v>Review together with the curator.</x:v>
      </x:c>
    </x:row>
    <x:row r="84" ht="120" customHeight="1">
      <x:c r="A84" s="5" t="n">
        <x:v>68</x:v>
      </x:c>
      <x:c r="B84" s="5" t="str">
        <x:v>ACCESS</x:v>
      </x:c>
      <x:c r="C84" s="5" t="str">
        <x:v>What is the annual number of visitors?</x:v>
      </x:c>
      <x:c r="D84" s="14" t="str">
        <x:v>There is a comprehensive/complete record of in-person and online visits</x:v>
      </x:c>
      <x:c r="E84" s="14" t="str">
        <x:v>Assessed</x:v>
      </x:c>
      <x:c r="F84" s="14" t="n">
        <x:v>4</x:v>
      </x:c>
      <x:c r="G84" s="15" t="n">
        <x:f>IF($B$5="","",IF($B$5="Scientific",'Criteria 2026'!A71,IF($B$5="Educational",'Criteria 2026'!B71,'Criteria 2026'!C71)))</x:f>
        <x:v>3</x:v>
      </x:c>
      <x:c r="H84" s="15" t="n">
        <x:f>IF(ISNUMBER(G84),4*G84,"")</x:f>
        <x:v>12</x:v>
      </x:c>
      <x:c r="I84" s="15" t="n">
        <x:f>IF(AND(E84="Assessed",ISNUMBER(F84),F84&gt;=1,F84&lt;=4,ISNUMBER(G84),J84&lt;&gt;""),F84*G84,"")</x:f>
        <x:v>12</x:v>
      </x:c>
      <x:c r="J84" s="15" t="str">
        <x:f>IF(AND(ISNUMBER(F84),F84&gt;=1,F84&lt;=4),INDEX('Criteria 2026'!J71:M71,1,F84)&amp;"","")</x:f>
        <x:v>There is a comprehensive/complete record of in-person and online visits</x:v>
      </x:c>
      <x:c r="K84" s="14" t="str">
        <x:v>Fictional example: identify the document, observation or interview supporting the response.</x:v>
      </x:c>
      <x:c r="L84" s="14" t="str">
        <x:v>Review together with the curator.</x:v>
      </x:c>
    </x:row>
    <x:row r="85" ht="120" customHeight="1">
      <x:c r="A85" s="5" t="n">
        <x:v>69</x:v>
      </x:c>
      <x:c r="B85" s="5" t="str">
        <x:v>ACCESS</x:v>
      </x:c>
      <x:c r="C85" s="5" t="str">
        <x:v>How is this number measured?</x:v>
      </x:c>
      <x:c r="D85" s="14" t="str">
        <x:v>It is not measured</x:v>
      </x:c>
      <x:c r="E85" s="14" t="str">
        <x:v>Assessed</x:v>
      </x:c>
      <x:c r="F85" s="14" t="n">
        <x:v>1</x:v>
      </x:c>
      <x:c r="G85" s="15" t="n">
        <x:f>IF($B$5="","",IF($B$5="Scientific",'Criteria 2026'!A72,IF($B$5="Educational",'Criteria 2026'!B72,'Criteria 2026'!C72)))</x:f>
        <x:v>3</x:v>
      </x:c>
      <x:c r="H85" s="15" t="n">
        <x:f>IF(ISNUMBER(G85),4*G85,"")</x:f>
        <x:v>12</x:v>
      </x:c>
      <x:c r="I85" s="15" t="n">
        <x:f>IF(AND(E85="Assessed",ISNUMBER(F85),F85&gt;=1,F85&lt;=4,ISNUMBER(G85),J85&lt;&gt;""),F85*G85,"")</x:f>
        <x:v>3</x:v>
      </x:c>
      <x:c r="J85" s="15" t="str">
        <x:f>IF(AND(ISNUMBER(F85),F85&gt;=1,F85&lt;=4),INDEX('Criteria 2026'!J72:M72,1,F85)&amp;"","")</x:f>
        <x:v>It is not measured</x:v>
      </x:c>
      <x:c r="K85" s="14" t="str">
        <x:v>Fictional example: identify the document, observation or interview supporting the response.</x:v>
      </x:c>
      <x:c r="L85" s="14" t="str">
        <x:v>Review together with the curator.</x:v>
      </x:c>
    </x:row>
    <x:row r="86" ht="120" customHeight="1">
      <x:c r="A86" s="5" t="n">
        <x:v>70</x:v>
      </x:c>
      <x:c r="B86" s="5" t="str">
        <x:v>ACCESS</x:v>
      </x:c>
      <x:c r="C86" s="5" t="str">
        <x:v>How are visitors welcomed?</x:v>
      </x:c>
      <x:c r="D86" s="14" t="str">
        <x:v>There is visitor reception but it does not accommodate all visitor types</x:v>
      </x:c>
      <x:c r="E86" s="14" t="str">
        <x:v>Assessed</x:v>
      </x:c>
      <x:c r="F86" s="14" t="n">
        <x:v>2</x:v>
      </x:c>
      <x:c r="G86" s="15" t="n">
        <x:f>IF($B$5="","",IF($B$5="Scientific",'Criteria 2026'!A73,IF($B$5="Educational",'Criteria 2026'!B73,'Criteria 2026'!C73)))</x:f>
        <x:v>3</x:v>
      </x:c>
      <x:c r="H86" s="15" t="n">
        <x:f>IF(ISNUMBER(G86),4*G86,"")</x:f>
        <x:v>12</x:v>
      </x:c>
      <x:c r="I86" s="15" t="n">
        <x:f>IF(AND(E86="Assessed",ISNUMBER(F86),F86&gt;=1,F86&lt;=4,ISNUMBER(G86),J86&lt;&gt;""),F86*G86,"")</x:f>
        <x:v>6</x:v>
      </x:c>
      <x:c r="J86" s="15" t="str">
        <x:f>IF(AND(ISNUMBER(F86),F86&gt;=1,F86&lt;=4),INDEX('Criteria 2026'!J73:M73,1,F86)&amp;"","")</x:f>
        <x:v>There is visitor reception but it does not accommodate all visitor types</x:v>
      </x:c>
      <x:c r="K86" s="14" t="str">
        <x:v>Fictional example: identify the document, observation or interview supporting the response.</x:v>
      </x:c>
      <x:c r="L86" s="14" t="str">
        <x:v>Review together with the curator.</x:v>
      </x:c>
    </x:row>
    <x:row r="87" ht="120" customHeight="1">
      <x:c r="A87" s="5" t="n">
        <x:v>71</x:v>
      </x:c>
      <x:c r="B87" s="5" t="str">
        <x:v>ACCESS</x:v>
      </x:c>
      <x:c r="C87" s="5" t="str">
        <x:v>Is anyone available to answer questions?</x:v>
      </x:c>
      <x:c r="D87" s="14" t="str">
        <x:v>Only by email</x:v>
      </x:c>
      <x:c r="E87" s="14" t="str">
        <x:v>Assessed</x:v>
      </x:c>
      <x:c r="F87" s="14" t="n">
        <x:v>3</x:v>
      </x:c>
      <x:c r="G87" s="15" t="n">
        <x:f>IF($B$5="","",IF($B$5="Scientific",'Criteria 2026'!A74,IF($B$5="Educational",'Criteria 2026'!B74,'Criteria 2026'!C74)))</x:f>
        <x:v>2</x:v>
      </x:c>
      <x:c r="H87" s="15" t="n">
        <x:f>IF(ISNUMBER(G87),4*G87,"")</x:f>
        <x:v>8</x:v>
      </x:c>
      <x:c r="I87" s="15" t="n">
        <x:f>IF(AND(E87="Assessed",ISNUMBER(F87),F87&gt;=1,F87&lt;=4,ISNUMBER(G87),J87&lt;&gt;""),F87*G87,"")</x:f>
        <x:v>6</x:v>
      </x:c>
      <x:c r="J87" s="15" t="str">
        <x:f>IF(AND(ISNUMBER(F87),F87&gt;=1,F87&lt;=4),INDEX('Criteria 2026'!J74:M74,1,F87)&amp;"","")</x:f>
        <x:v>Only by email</x:v>
      </x:c>
      <x:c r="K87" s="14" t="str">
        <x:v>Fictional example: identify the document, observation or interview supporting the response.</x:v>
      </x:c>
      <x:c r="L87" s="14" t="str">
        <x:v>Review together with the curator.</x:v>
      </x:c>
    </x:row>
    <x:row r="88" ht="120" customHeight="1">
      <x:c r="A88" s="5" t="n">
        <x:v>72</x:v>
      </x:c>
      <x:c r="B88" s="5" t="str">
        <x:v>ACCESS</x:v>
      </x:c>
      <x:c r="C88" s="5" t="str">
        <x:v>How is collection communication planned?</x:v>
      </x:c>
      <x:c r="D88" s="14" t="str">
        <x:v>Communication begins with selecting holdings according to the intended public message, choosing exhibition design suited to the collection's composition, and encompassing all possible outreach methods</x:v>
      </x:c>
      <x:c r="E88" s="14" t="str">
        <x:v>Assessed</x:v>
      </x:c>
      <x:c r="F88" s="14" t="n">
        <x:v>4</x:v>
      </x:c>
      <x:c r="G88" s="15" t="n">
        <x:f>IF($B$5="","",IF($B$5="Scientific",'Criteria 2026'!A75,IF($B$5="Educational",'Criteria 2026'!B75,'Criteria 2026'!C75)))</x:f>
        <x:v>3</x:v>
      </x:c>
      <x:c r="H88" s="15" t="n">
        <x:f>IF(ISNUMBER(G88),4*G88,"")</x:f>
        <x:v>12</x:v>
      </x:c>
      <x:c r="I88" s="15" t="n">
        <x:f>IF(AND(E88="Assessed",ISNUMBER(F88),F88&gt;=1,F88&lt;=4,ISNUMBER(G88),J88&lt;&gt;""),F88*G88,"")</x:f>
        <x:v>12</x:v>
      </x:c>
      <x:c r="J88" s="15" t="str">
        <x:f>IF(AND(ISNUMBER(F88),F88&gt;=1,F88&lt;=4),INDEX('Criteria 2026'!J75:M75,1,F88)&amp;"","")</x:f>
        <x:v>Communication begins with selecting holdings according to the intended public message, choosing exhibition design suited to the collection's composition, and encompassing all possible outreach methods</x:v>
      </x:c>
      <x:c r="K88" s="14" t="str">
        <x:v>Fictional example: identify the document, observation or interview supporting the response.</x:v>
      </x:c>
      <x:c r="L88" s="14" t="str">
        <x:v>Review together with the curator.</x:v>
      </x:c>
    </x:row>
    <x:row r="89" ht="120" customHeight="1">
      <x:c r="A89" s="5" t="n">
        <x:v>73</x:v>
      </x:c>
      <x:c r="B89" s="5" t="str">
        <x:v>ACCESS</x:v>
      </x:c>
      <x:c r="C89" s="5" t="str">
        <x:v>How is accessibility planned?</x:v>
      </x:c>
      <x:c r="D89" s="14" t="str">
        <x:v>The institution has no planning that considers accessibility</x:v>
      </x:c>
      <x:c r="E89" s="14" t="str">
        <x:v>Assessed</x:v>
      </x:c>
      <x:c r="F89" s="14" t="n">
        <x:v>1</x:v>
      </x:c>
      <x:c r="G89" s="15" t="n">
        <x:f>IF($B$5="","",IF($B$5="Scientific",'Criteria 2026'!A76,IF($B$5="Educational",'Criteria 2026'!B76,'Criteria 2026'!C76)))</x:f>
        <x:v>3</x:v>
      </x:c>
      <x:c r="H89" s="15" t="n">
        <x:f>IF(ISNUMBER(G89),4*G89,"")</x:f>
        <x:v>12</x:v>
      </x:c>
      <x:c r="I89" s="15" t="n">
        <x:f>IF(AND(E89="Assessed",ISNUMBER(F89),F89&gt;=1,F89&lt;=4,ISNUMBER(G89),J89&lt;&gt;""),F89*G89,"")</x:f>
        <x:v>3</x:v>
      </x:c>
      <x:c r="J89" s="15" t="str">
        <x:f>IF(AND(ISNUMBER(F89),F89&gt;=1,F89&lt;=4),INDEX('Criteria 2026'!J76:M76,1,F89)&amp;"","")</x:f>
        <x:v>The institution has no planning that considers accessibility</x:v>
      </x:c>
      <x:c r="K89" s="14" t="str">
        <x:v>Fictional example: identify the document, observation or interview supporting the response.</x:v>
      </x:c>
      <x:c r="L89" s="14" t="str">
        <x:v>Review together with the curator.</x:v>
      </x:c>
    </x:row>
    <x:row r="90" ht="120" customHeight="1">
      <x:c r="A90" s="5" t="n">
        <x:v>74</x:v>
      </x:c>
      <x:c r="B90" s="5" t="str">
        <x:v>ACCESS</x:v>
      </x:c>
      <x:c r="C90" s="5" t="str">
        <x:v>What accessibility activities are planned?</x:v>
      </x:c>
      <x:c r="D90" s="14" t="str">
        <x:v>Activities occur only on request or when an activity is planned</x:v>
      </x:c>
      <x:c r="E90" s="14" t="str">
        <x:v>Assessed</x:v>
      </x:c>
      <x:c r="F90" s="14" t="n">
        <x:v>2</x:v>
      </x:c>
      <x:c r="G90" s="15" t="n">
        <x:f>IF($B$5="","",IF($B$5="Scientific",'Criteria 2026'!A77,IF($B$5="Educational",'Criteria 2026'!B77,'Criteria 2026'!C77)))</x:f>
        <x:v>3</x:v>
      </x:c>
      <x:c r="H90" s="15" t="n">
        <x:f>IF(ISNUMBER(G90),4*G90,"")</x:f>
        <x:v>12</x:v>
      </x:c>
      <x:c r="I90" s="15" t="n">
        <x:f>IF(AND(E90="Assessed",ISNUMBER(F90),F90&gt;=1,F90&lt;=4,ISNUMBER(G90),J90&lt;&gt;""),F90*G90,"")</x:f>
        <x:v>6</x:v>
      </x:c>
      <x:c r="J90" s="15" t="str">
        <x:f>IF(AND(ISNUMBER(F90),F90&gt;=1,F90&lt;=4),INDEX('Criteria 2026'!J77:M77,1,F90)&amp;"","")</x:f>
        <x:v>Activities occur only on request or when an activity is planned</x:v>
      </x:c>
      <x:c r="K90" s="14" t="str">
        <x:v>Fictional example: identify the document, observation or interview supporting the response.</x:v>
      </x:c>
      <x:c r="L90" s="14" t="str">
        <x:v>Review together with the curator.</x:v>
      </x:c>
    </x:row>
    <x:row r="91">
      <x:c r="A91" s="1"/>
      <x:c r="B91" s="1"/>
      <x:c r="C91" s="1"/>
      <x:c r="D91" s="1"/>
      <x:c r="E91" s="1"/>
      <x:c r="F91" s="1"/>
      <x:c r="G91" s="1"/>
      <x:c r="H91" s="1"/>
      <x:c r="I91" s="1"/>
      <x:c r="J91" s="1"/>
      <x:c r="K91" s="1"/>
      <x:c r="L91" s="1"/>
    </x:row>
    <x:row r="92">
      <x:c r="A92" s="1"/>
      <x:c r="B92" s="1"/>
      <x:c r="C92" s="1"/>
      <x:c r="D92" s="1"/>
      <x:c r="E92" s="1"/>
      <x:c r="F92" s="1"/>
      <x:c r="G92" s="1"/>
      <x:c r="H92" s="1"/>
      <x:c r="I92" s="1"/>
      <x:c r="J92" s="1"/>
      <x:c r="K92" s="1"/>
      <x:c r="L92" s="1"/>
    </x:row>
    <x:row r="93" ht="40" customHeight="1">
      <x:c r="A93" s="5" t="str">
        <x:v>Report to the curator: summarize context, method, results by category, strengths, vulnerabilities and recommended actions.</x:v>
      </x:c>
      <x:c r="B93" s="5"/>
      <x:c r="C93" s="5"/>
      <x:c r="D93" s="5"/>
      <x:c r="E93" s="5"/>
      <x:c r="F93" s="5"/>
      <x:c r="G93" s="1"/>
      <x:c r="H93" s="1"/>
      <x:c r="I93" s="1"/>
      <x:c r="J93" s="1"/>
      <x:c r="K93" s="1"/>
      <x:c r="L93" s="1"/>
    </x:row>
    <x:row r="94" ht="40" customHeight="1">
      <x:c r="A94" s="5" t="str">
        <x:v>For each action, record the responsible person, deadline and resources needed. These writing guidelines support assessment without replacing team analysis.</x:v>
      </x:c>
      <x:c r="B94" s="5"/>
      <x:c r="C94" s="5"/>
      <x:c r="D94" s="5"/>
      <x:c r="E94" s="5"/>
      <x:c r="F94" s="5"/>
      <x:c r="G94" s="1"/>
      <x:c r="H94" s="1"/>
      <x:c r="I94" s="1"/>
      <x:c r="J94" s="1"/>
      <x:c r="K94" s="1"/>
      <x:c r="L94" s="1"/>
    </x:row>
    <x:row r="95" ht="40" customHeight="1">
      <x:c r="A95" s="5" t="str">
        <x:v>In the UFPA Network, results also support a biennial report to the university administration to inform collection policies.</x:v>
      </x:c>
      <x:c r="B95" s="5"/>
      <x:c r="C95" s="5"/>
      <x:c r="D95" s="5"/>
      <x:c r="E95" s="5"/>
      <x:c r="F95" s="5"/>
      <x:c r="G95" s="1"/>
      <x:c r="H95" s="1"/>
      <x:c r="I95" s="1"/>
      <x:c r="J95" s="1"/>
      <x:c r="K95" s="1"/>
      <x:c r="L95" s="1"/>
    </x:row>
    <x:row r="96">
      <x:c r="A96" s="1"/>
      <x:c r="B96" s="1"/>
      <x:c r="C96" s="1"/>
      <x:c r="D96" s="1"/>
      <x:c r="E96" s="1"/>
      <x:c r="F96" s="1"/>
      <x:c r="G96" s="1"/>
      <x:c r="H96" s="1"/>
      <x:c r="I96" s="1"/>
      <x:c r="J96" s="1"/>
      <x:c r="K96" s="1"/>
      <x:c r="L96" s="1"/>
    </x:row>
    <x:row r="97">
      <x:c r="A97" s="1"/>
      <x:c r="B97" s="1"/>
      <x:c r="C97" s="1"/>
      <x:c r="D97" s="1"/>
      <x:c r="E97" s="1"/>
      <x:c r="F97" s="1"/>
      <x:c r="G97" s="1"/>
      <x:c r="H97" s="1"/>
      <x:c r="I97" s="1"/>
      <x:c r="J97" s="1"/>
      <x:c r="K97" s="1"/>
      <x:c r="L97" s="1"/>
    </x:row>
    <x:row r="98">
      <x:c r="A98" s="1"/>
      <x:c r="B98" s="1"/>
      <x:c r="C98" s="1"/>
      <x:c r="D98" s="1"/>
      <x:c r="E98" s="1"/>
      <x:c r="F98" s="1"/>
      <x:c r="G98" s="1"/>
      <x:c r="H98" s="1"/>
      <x:c r="I98" s="1"/>
      <x:c r="J98" s="1"/>
      <x:c r="K98" s="1"/>
      <x:c r="L98" s="1"/>
    </x:row>
    <x:row r="99">
      <x:c r="A99" s="1"/>
      <x:c r="B99" s="1"/>
      <x:c r="C99" s="1"/>
      <x:c r="D99" s="1"/>
      <x:c r="E99" s="1"/>
      <x:c r="F99" s="1"/>
      <x:c r="G99" s="1"/>
      <x:c r="H99" s="1"/>
      <x:c r="I99" s="1"/>
      <x:c r="J99" s="1"/>
      <x:c r="K99" s="1"/>
      <x:c r="L99" s="1"/>
    </x:row>
  </x:sheetData>
  <x:mergeCells>
    <x:mergeCell ref="A1:F1"/>
    <x:mergeCell ref="A2:F2"/>
    <x:mergeCell ref="H9:L11"/>
    <x:mergeCell ref="A10:F10"/>
    <x:mergeCell ref="A11:F11"/>
    <x:mergeCell ref="A12:F12"/>
    <x:mergeCell ref="A13:F13"/>
    <x:mergeCell ref="A14:F14"/>
    <x:mergeCell ref="A93:F93"/>
    <x:mergeCell ref="A94:F94"/>
    <x:mergeCell ref="A95:F95"/>
  </x:mergeCells>
  <x:dataValidations count="3">
    <x:dataValidation type="list" sqref="B5">
      <x:formula1>"Scientific,Educational,Mixed"</x:formula1>
    </x:dataValidation>
    <x:dataValidation type="list" sqref="E17:E90">
      <x:formula1>"Assessed,Descriptive,NR,Not applicable,Review"</x:formula1>
    </x:dataValidation>
    <x:dataValidation type="whole" operator="between" sqref="F17:F90">
      <x:formula1>1</x:formula1>
      <x:formula2>4</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4" topLeftCell="E1" activePane="topRight" state="frozen"/>
    </x:sheetView>
  </x:sheetViews>
  <x:sheetFormatPr defaultRowHeight="15"/>
  <x:cols>
    <x:col min="1" max="1" width="12" hidden="0" customWidth="1"/>
    <x:col min="2" max="2" width="12" hidden="0" customWidth="1"/>
    <x:col min="3" max="3" width="12" hidden="0" customWidth="1"/>
    <x:col min="4" max="4" width="7" hidden="0" customWidth="1"/>
    <x:col min="5" max="5" width="35" hidden="0" customWidth="1"/>
    <x:col min="6" max="6" width="35" hidden="0" customWidth="1"/>
    <x:col min="7" max="7" width="35" hidden="0" customWidth="1"/>
    <x:col min="8" max="8" width="35" hidden="0" customWidth="1"/>
    <x:col min="9" max="9" width="35" hidden="0" customWidth="1"/>
    <x:col min="10" max="10" width="42" hidden="0" customWidth="1"/>
    <x:col min="11" max="11" width="42" hidden="0" customWidth="1"/>
    <x:col min="12" max="12" width="42" hidden="0" customWidth="1"/>
    <x:col min="13" max="13" width="42" hidden="0" customWidth="1"/>
  </x:cols>
  <x:sheetData>
    <x:row r="1" ht="30" customHeight="1">
      <x:c r="A1" s="1" t="str">
        <x:v>Source: Diagnostico da Rede da UFPA [18.05.2026].xlsx — Diagnostico FINAL worksheet. Criteria preserved; English translation.</x:v>
      </x:c>
      <x:c r="B1" s="1" t="str">
        <x:v>Source: Diagnostico da Rede da UFPA [18.05.2026].xlsx — Diagnostico FINAL worksheet. Criteria preserved; English translation.</x:v>
      </x:c>
      <x:c r="C1" s="1" t="str">
        <x:v>Source: Diagnostico da Rede da UFPA [18.05.2026].xlsx — Diagnostico FINAL worksheet. Criteria preserved; English translation.</x:v>
      </x:c>
      <x:c r="D1" s="1" t="str">
        <x:v>Source: Diagnostico da Rede da UFPA [18.05.2026].xlsx — Diagnostico FINAL worksheet. Criteria preserved; English translation.</x:v>
      </x:c>
      <x:c r="E1" s="1" t="str">
        <x:v>Source: Diagnostico da Rede da UFPA [18.05.2026].xlsx — Diagnostico FINAL worksheet. Criteria preserved; English translation.</x:v>
      </x:c>
      <x:c r="F1" s="1" t="str">
        <x:v>Source: Diagnostico da Rede da UFPA [18.05.2026].xlsx — Diagnostico FINAL worksheet. Criteria preserved; English translation.</x:v>
      </x:c>
      <x:c r="G1" s="1" t="str">
        <x:v>Source: Diagnostico da Rede da UFPA [18.05.2026].xlsx — Diagnostico FINAL worksheet. Criteria preserved; English translation.</x:v>
      </x:c>
      <x:c r="H1" s="1" t="str">
        <x:v>Source: Diagnostico da Rede da UFPA [18.05.2026].xlsx — Diagnostico FINAL worksheet. Criteria preserved; English translation.</x:v>
      </x:c>
      <x:c r="I1" s="1" t="str">
        <x:v>Source: Diagnostico da Rede da UFPA [18.05.2026].xlsx — Diagnostico FINAL worksheet. Criteria preserved; English translation.</x:v>
      </x:c>
      <x:c r="J1" s="1" t="str">
        <x:v>Source: Diagnostico da Rede da UFPA [18.05.2026].xlsx — Diagnostico FINAL worksheet. Criteria preserved; English translation.</x:v>
      </x:c>
      <x:c r="K1" s="1" t="str">
        <x:v>Source: Diagnostico da Rede da UFPA [18.05.2026].xlsx — Diagnostico FINAL worksheet. Criteria preserved; English translation.</x:v>
      </x:c>
      <x:c r="L1" s="1" t="str">
        <x:v>Source: Diagnostico da Rede da UFPA [18.05.2026].xlsx — Diagnostico FINAL worksheet. Criteria preserved; English translation.</x:v>
      </x:c>
      <x:c r="M1" s="1" t="str">
        <x:v>Source: Diagnostico da Rede da UFPA [18.05.2026].xlsx — Diagnostico FINAL worksheet. Criteria preserved; English translation.</x:v>
      </x:c>
    </x:row>
    <x:row r="2">
      <x:c r="A2" s="1"/>
      <x:c r="B2" s="1"/>
      <x:c r="C2" s="1"/>
      <x:c r="D2" s="1"/>
      <x:c r="E2" s="1"/>
      <x:c r="F2" s="1"/>
      <x:c r="G2" s="1"/>
      <x:c r="H2" s="1"/>
      <x:c r="I2" s="1"/>
      <x:c r="J2" s="1"/>
      <x:c r="K2" s="1"/>
      <x:c r="L2" s="1"/>
      <x:c r="M2" s="1"/>
    </x:row>
    <x:row r="3" ht="40" customHeight="1">
      <x:c r="A3" s="4" t="str">
        <x:v>SCIENTIFIC</x:v>
      </x:c>
      <x:c r="B3" s="4" t="str">
        <x:v>EDUCATIONAL</x:v>
      </x:c>
      <x:c r="C3" s="4" t="str">
        <x:v>MIXED</x:v>
      </x:c>
      <x:c r="D3" s="4" t="str">
        <x:v>No.</x:v>
      </x:c>
      <x:c r="E3" s="4" t="str">
        <x:v>CATEGORY</x:v>
      </x:c>
      <x:c r="F3" s="4" t="str">
        <x:v>QUESTION</x:v>
      </x:c>
      <x:c r="G3" s="4" t="str">
        <x:v>TYPE</x:v>
      </x:c>
      <x:c r="H3" s="4" t="str">
        <x:v>HYPOTHESIS</x:v>
      </x:c>
      <x:c r="I3" s="4" t="str">
        <x:v>OBJECTIVE</x:v>
      </x:c>
      <x:c r="J3" s="4" t="str">
        <x:v>Level 1</x:v>
      </x:c>
      <x:c r="K3" s="4" t="str">
        <x:v>Level 2</x:v>
      </x:c>
      <x:c r="L3" s="4" t="str">
        <x:v>Level 3</x:v>
      </x:c>
      <x:c r="M3" s="4" t="str">
        <x:v>Level 4</x:v>
      </x:c>
    </x:row>
    <x:row r="4" ht="140" customHeight="1">
      <x:c r="A4" s="5" t="str">
        <x:v>---</x:v>
      </x:c>
      <x:c r="B4" s="5" t="str">
        <x:v>---</x:v>
      </x:c>
      <x:c r="C4" s="5" t="str">
        <x:v>---</x:v>
      </x:c>
      <x:c r="D4" s="5" t="n">
        <x:v>1</x:v>
      </x:c>
      <x:c r="E4" s="5" t="str">
        <x:v>GENERAL INFORMATION</x:v>
      </x:c>
      <x:c r="F4" s="5" t="str">
        <x:v>What is the name of the collection?</x:v>
      </x:c>
      <x:c r="G4" s="5" t="str">
        <x:v>Short-answer text</x:v>
      </x:c>
      <x:c r="H4" s="5" t="str">
        <x:v>---</x:v>
      </x:c>
      <x:c r="I4" s="5" t="str">
        <x:v>Identification</x:v>
      </x:c>
      <x:c r="J4" s="5" t="str"/>
      <x:c r="K4" s="5" t="str"/>
      <x:c r="L4" s="5" t="str"/>
      <x:c r="M4" s="5" t="str"/>
    </x:row>
    <x:row r="5" ht="140" customHeight="1">
      <x:c r="A5" s="5" t="str">
        <x:v>---</x:v>
      </x:c>
      <x:c r="B5" s="5" t="str">
        <x:v>---</x:v>
      </x:c>
      <x:c r="C5" s="5" t="str">
        <x:v>---</x:v>
      </x:c>
      <x:c r="D5" s="5" t="n">
        <x:v>2</x:v>
      </x:c>
      <x:c r="E5" s="5" t="str">
        <x:v>GENERAL INFORMATION</x:v>
      </x:c>
      <x:c r="F5" s="5" t="str">
        <x:v>What is the name of the person in charge (profession)?</x:v>
      </x:c>
      <x:c r="G5" s="5" t="str">
        <x:v>Short-answer text</x:v>
      </x:c>
      <x:c r="H5" s="5" t="str">
        <x:v>---</x:v>
      </x:c>
      <x:c r="I5" s="5" t="str">
        <x:v>Identification</x:v>
      </x:c>
      <x:c r="J5" s="5" t="str"/>
      <x:c r="K5" s="5" t="str"/>
      <x:c r="L5" s="5" t="str"/>
      <x:c r="M5" s="5" t="str"/>
    </x:row>
    <x:row r="6" ht="140" customHeight="1">
      <x:c r="A6" s="5" t="n">
        <x:v>3</x:v>
      </x:c>
      <x:c r="B6" s="5" t="n">
        <x:v>2</x:v>
      </x:c>
      <x:c r="C6" s="5" t="n">
        <x:v>3</x:v>
      </x:c>
      <x:c r="D6" s="5" t="n">
        <x:v>3</x:v>
      </x:c>
      <x:c r="E6" s="5" t="str">
        <x:v>GENERAL INFORMATION</x:v>
      </x:c>
      <x:c r="F6" s="5" t="str">
        <x:v>What is the profession or educational background of the person in charge of the collection?</x:v>
      </x:c>
      <x:c r="G6" s="5" t="str">
        <x:v>Short-answer text</x:v>
      </x:c>
      <x:c r="H6" s="5" t="str">
        <x:v>People in collection administration positions do not have training in heritage studies.</x:v>
      </x:c>
      <x:c r="I6" s="5" t="str">
        <x:v>Compare these data with management efficiency and test whether collections managed by heritage professionals tend to have more preservation practices.</x:v>
      </x:c>
      <x:c r="J6" s="5" t="str">
        <x:v>Has neither experience nor training in the subject area of the collection</x:v>
      </x:c>
      <x:c r="K6" s="5" t="str">
        <x:v>Has training in a field related to the collection's subject area but no experience in preserving it</x:v>
      </x:c>
      <x:c r="L6" s="5" t="str">
        <x:v>Has experience with collections but no academic training in either the collection's subject area or heritage studies</x:v>
      </x:c>
      <x:c r="M6" s="5" t="str">
        <x:v>Has experience and academic training in the collection's subject area</x:v>
      </x:c>
    </x:row>
    <x:row r="7" ht="140" customHeight="1">
      <x:c r="A7" s="5" t="str">
        <x:v>---</x:v>
      </x:c>
      <x:c r="B7" s="5" t="str">
        <x:v>---</x:v>
      </x:c>
      <x:c r="C7" s="5" t="str">
        <x:v>---</x:v>
      </x:c>
      <x:c r="D7" s="5" t="n">
        <x:v>4</x:v>
      </x:c>
      <x:c r="E7" s="5" t="str">
        <x:v>GENERAL INFORMATION</x:v>
      </x:c>
      <x:c r="F7" s="5" t="str">
        <x:v>What is the job title of the person in charge of the collection?</x:v>
      </x:c>
      <x:c r="G7" s="5" t="str">
        <x:v>Short-answer text</x:v>
      </x:c>
      <x:c r="H7" s="5" t="str">
        <x:v>There are several names for the same collection manager position.</x:v>
      </x:c>
      <x:c r="I7" s="5" t="str">
        <x:v>Identify the job titles used for collection management.</x:v>
      </x:c>
      <x:c r="J7" s="5" t="str"/>
      <x:c r="K7" s="5" t="str"/>
      <x:c r="L7" s="5" t="str"/>
      <x:c r="M7" s="5" t="str"/>
    </x:row>
    <x:row r="8" ht="140" customHeight="1">
      <x:c r="A8" s="5" t="n">
        <x:v>3</x:v>
      </x:c>
      <x:c r="B8" s="5" t="n">
        <x:v>3</x:v>
      </x:c>
      <x:c r="C8" s="5" t="n">
        <x:v>3</x:v>
      </x:c>
      <x:c r="D8" s="5" t="str">
        <x:v>5</x:v>
      </x:c>
      <x:c r="E8" s="5" t="str">
        <x:v>GENERAL INFORMATION</x:v>
      </x:c>
      <x:c r="F8" s="5" t="str">
        <x:v>Has the person in charge been officially appointed?</x:v>
      </x:c>
      <x:c r="G8" s="5" t="str">
        <x:v>Multiple choice (one option)</x:v>
      </x:c>
      <x:c r="H8" s="5" t="str">
        <x:v>Professionals working in the collection are not officially responsible for it.</x:v>
      </x:c>
      <x:c r="I8" s="5" t="str">
        <x:v>Determine whether the work has been formally recognized or whether managers act solely out of personal attachment.</x:v>
      </x:c>
      <x:c r="J8" s="5" t="str">
        <x:v>Has no official position (not appointed)</x:v>
      </x:c>
      <x:c r="K8" s="5" t="str">
        <x:v>---</x:v>
      </x:c>
      <x:c r="L8" s="5" t="str">
        <x:v>---</x:v>
      </x:c>
      <x:c r="M8" s="5" t="str">
        <x:v>Has an official position (appointed)</x:v>
      </x:c>
    </x:row>
    <x:row r="9" ht="140" customHeight="1">
      <x:c r="A9" s="5" t="n">
        <x:v>3</x:v>
      </x:c>
      <x:c r="B9" s="5" t="n">
        <x:v>2</x:v>
      </x:c>
      <x:c r="C9" s="5" t="n">
        <x:v>2</x:v>
      </x:c>
      <x:c r="D9" s="5" t="str">
        <x:v>6</x:v>
      </x:c>
      <x:c r="E9" s="5" t="str">
        <x:v>GENERAL INFORMATION</x:v>
      </x:c>
      <x:c r="F9" s="5" t="str">
        <x:v>Is the collection affiliated with a museum institution?</x:v>
      </x:c>
      <x:c r="G9" s="5" t="str">
        <x:v>Multiple choice (one option)</x:v>
      </x:c>
      <x:c r="H9" s="5" t="str">
        <x:v>Collections affiliated with museum institutions have established preservation policies or activities (collection storage, appropriate housing, outreach).</x:v>
      </x:c>
      <x:c r="I9" s="5" t="str">
        <x:v>Determine how many collections are affiliated with museum institutions.</x:v>
      </x:c>
      <x:c r="J9" s="5" t="str">
        <x:v>Has no affiliation with a museum institution and no established preservation policies or activities</x:v>
      </x:c>
      <x:c r="K9" s="5" t="str">
        <x:v>Has no affiliation with a museum institution but has established preservation policies or activities</x:v>
      </x:c>
      <x:c r="L9" s="5" t="str">
        <x:v>Is affiliated with a museum institution but has no established preservation policies or activities</x:v>
      </x:c>
      <x:c r="M9" s="5" t="str">
        <x:v>Is affiliated with a museum institution and has established preservation policies or activities</x:v>
      </x:c>
    </x:row>
    <x:row r="10" ht="140" customHeight="1">
      <x:c r="A10" s="5" t="str">
        <x:v>---</x:v>
      </x:c>
      <x:c r="B10" s="5" t="str">
        <x:v>---</x:v>
      </x:c>
      <x:c r="C10" s="5" t="str">
        <x:v>---</x:v>
      </x:c>
      <x:c r="D10" s="5" t="str">
        <x:v>7</x:v>
      </x:c>
      <x:c r="E10" s="5" t="str">
        <x:v>GENERAL INFORMATION</x:v>
      </x:c>
      <x:c r="F10" s="5" t="str">
        <x:v>-- If so, which one?</x:v>
      </x:c>
      <x:c r="G10" s="5" t="str">
        <x:v>Short-answer text</x:v>
      </x:c>
      <x:c r="H10" s="5" t="str">
        <x:v>---</x:v>
      </x:c>
      <x:c r="I10" s="5" t="str">
        <x:v>Identification</x:v>
      </x:c>
      <x:c r="J10" s="5" t="str"/>
      <x:c r="K10" s="5" t="str"/>
      <x:c r="L10" s="5" t="str"/>
      <x:c r="M10" s="5" t="str"/>
    </x:row>
    <x:row r="11" ht="140" customHeight="1">
      <x:c r="A11" s="5" t="n">
        <x:v>2</x:v>
      </x:c>
      <x:c r="B11" s="5" t="n">
        <x:v>2</x:v>
      </x:c>
      <x:c r="C11" s="5" t="n">
        <x:v>2</x:v>
      </x:c>
      <x:c r="D11" s="5" t="str">
        <x:v>8</x:v>
      </x:c>
      <x:c r="E11" s="5" t="str">
        <x:v>GENERAL INFORMATION</x:v>
      </x:c>
      <x:c r="F11" s="5" t="str">
        <x:v>Which unit within the university manages the collection?</x:v>
      </x:c>
      <x:c r="G11" s="5" t="str">
        <x:v>Short-answer text</x:v>
      </x:c>
      <x:c r="H11" s="5" t="str">
        <x:v>Scientific collections make up most university collections and are therefore based in units promoting science and technology.</x:v>
      </x:c>
      <x:c r="I11" s="5" t="str">
        <x:v>Map where collections are concentrated to help identify future partnership opportunities.</x:v>
      </x:c>
      <x:c r="J11" s="5" t="str">
        <x:v>Has no managing unit</x:v>
      </x:c>
      <x:c r="K11" s="5" t="str">
        <x:v>Has a managing unit</x:v>
      </x:c>
      <x:c r="L11" s="5" t="str">
        <x:v>-</x:v>
      </x:c>
      <x:c r="M11" s="5" t="str">
        <x:v>The managing unit is related to the museum's subject area, e.g. geology institute and geosciences museum</x:v>
      </x:c>
    </x:row>
    <x:row r="12" ht="140" customHeight="1">
      <x:c r="A12" s="5" t="n">
        <x:v>3</x:v>
      </x:c>
      <x:c r="B12" s="5" t="n">
        <x:v>2</x:v>
      </x:c>
      <x:c r="C12" s="5" t="n">
        <x:v>3</x:v>
      </x:c>
      <x:c r="D12" s="5" t="str">
        <x:v>9</x:v>
      </x:c>
      <x:c r="E12" s="5" t="str">
        <x:v>GENERAL INFORMATION</x:v>
      </x:c>
      <x:c r="F12" s="5" t="str">
        <x:v>What type of document formalizes the establishment of the collection/museum?</x:v>
      </x:c>
      <x:c r="G12" s="5" t="str">
        <x:v>Short-answer text</x:v>
      </x:c>
      <x:c r="H12" s="5" t="str">
        <x:v>Examine how university collections and museums established or administratively affiliated through official ordinances or as supplementary bodies receive greater financial and human resources, reflecting stronger institutional commitment than museums linked to projects or programs.</x:v>
      </x:c>
      <x:c r="I12" s="5" t="str">
        <x:v>Analyze how the founding authority and administrative affiliation of university museums influence financial and human resource allocation, indicating universities' institutional commitment to their museums.</x:v>
      </x:c>
      <x:c r="J12" s="5" t="str">
        <x:v>Documents linked only to projects or temporary initiatives, with limited resources and technical support and no formal provision for ongoing financial and human resource allocation</x:v>
      </x:c>
      <x:c r="K12" s="5" t="str">
        <x:v>Documents establishing programs or affiliation with specific departments, with some financial and technical support but no administrative autonomy; resource allocation is intermittent and depends on other departments' administrative decisions</x:v>
      </x:c>
      <x:c r="L12" s="5" t="str">
        <x:v>Documents formalized by an ordinance or internal regulations, with provision for specific institutional resources and some administrative autonomy; receives university technical and financial support but faces limits on expanding resources</x:v>
      </x:c>
      <x:c r="M12" s="5" t="str">
        <x:v>Official documents establishing supplementary body status, with administrative autonomy and consolidated institutional support through ongoing allocation of specialized technical staff</x:v>
      </x:c>
    </x:row>
    <x:row r="13" ht="140" customHeight="1">
      <x:c r="A13" s="5" t="n">
        <x:v>2</x:v>
      </x:c>
      <x:c r="B13" s="5" t="n">
        <x:v>2</x:v>
      </x:c>
      <x:c r="C13" s="5" t="n">
        <x:v>2</x:v>
      </x:c>
      <x:c r="D13" s="5" t="str">
        <x:v>10</x:v>
      </x:c>
      <x:c r="E13" s="5" t="str">
        <x:v>HOLDINGS</x:v>
      </x:c>
      <x:c r="F13" s="5" t="str">
        <x:v>What types of holdings does the collection have?</x:v>
      </x:c>
      <x:c r="G13" s="5" t="str">
        <x:v>Multiple choice (multiple options)</x:v>
      </x:c>
      <x:c r="H13" s="5" t="str">
        <x:v>University collections have diverse holdings under the same management.</x:v>
      </x:c>
      <x:c r="I13" s="5" t="str">
        <x:v>Test whether university collections encompass various holdings within one collection and usually share space. Check whether associated assets have been overlooked as holdings. Cross-reference the question on storage arrangements.</x:v>
      </x:c>
      <x:c r="J13" s="5" t="str">
        <x:v>Has limited diversity of physical and/or digital holdings (1 to 5 items)</x:v>
      </x:c>
      <x:c r="K13" s="5" t="str">
        <x:v>Has limited diversity of physical and/or digital holdings (5 to 10 items)</x:v>
      </x:c>
      <x:c r="L13" s="5" t="str">
        <x:v>Has limited diversity of physical and/or digital holdings (10 to 15 items)</x:v>
      </x:c>
      <x:c r="M13" s="5" t="str">
        <x:v>Has diverse physical and/or digital holdings (more than 15 items)</x:v>
      </x:c>
    </x:row>
    <x:row r="14" ht="140" customHeight="1">
      <x:c r="A14" s="5" t="n">
        <x:v>2</x:v>
      </x:c>
      <x:c r="B14" s="5" t="n">
        <x:v>2</x:v>
      </x:c>
      <x:c r="C14" s="5" t="n">
        <x:v>2</x:v>
      </x:c>
      <x:c r="D14" s="5" t="str">
        <x:v>11</x:v>
      </x:c>
      <x:c r="E14" s="5" t="str">
        <x:v>HOLDINGS</x:v>
      </x:c>
      <x:c r="F14" s="5" t="str">
        <x:v>What is the total number of collection items?</x:v>
      </x:c>
      <x:c r="G14" s="5" t="str">
        <x:v>Multiple choice (one option)</x:v>
      </x:c>
      <x:c r="H14" s="5" t="str">
        <x:v>University collections are mostly small, averaging 1,000 items.</x:v>
      </x:c>
      <x:c r="I14" s="5" t="str">
        <x:v>Quantify the collection and determine whether its size directly influences acquisition policy and preservation.</x:v>
      </x:c>
      <x:c r="J14" s="5" t="str">
        <x:v>Could not provide this information</x:v>
      </x:c>
      <x:c r="K14" s="5" t="str">
        <x:v>Has 1 to 1,499 items</x:v>
      </x:c>
      <x:c r="L14" s="5" t="str">
        <x:v>Has 1,500 to 3,000 items</x:v>
      </x:c>
      <x:c r="M14" s="5" t="str">
        <x:v>Has a large number of items (3,001 or more)</x:v>
      </x:c>
    </x:row>
    <x:row r="15" ht="140" customHeight="1">
      <x:c r="A15" s="5" t="str">
        <x:v>---</x:v>
      </x:c>
      <x:c r="B15" s="5" t="str">
        <x:v>---</x:v>
      </x:c>
      <x:c r="C15" s="5" t="str">
        <x:v>---</x:v>
      </x:c>
      <x:c r="D15" s="5" t="str">
        <x:v>12</x:v>
      </x:c>
      <x:c r="E15" s="5" t="str">
        <x:v>HOLDINGS</x:v>
      </x:c>
      <x:c r="F15" s="5" t="str">
        <x:v>Is there any other relevant information about the types of holdings?</x:v>
      </x:c>
      <x:c r="G15" s="5" t="str">
        <x:v>Long-answer text</x:v>
      </x:c>
      <x:c r="H15" s="5" t="str">
        <x:v>---</x:v>
      </x:c>
      <x:c r="I15" s="5" t="str">
        <x:v>Add information on the topic that was not previously anticipated.</x:v>
      </x:c>
      <x:c r="J15" s="5" t="str"/>
      <x:c r="K15" s="5" t="str"/>
      <x:c r="L15" s="5" t="str"/>
      <x:c r="M15" s="5" t="str"/>
    </x:row>
    <x:row r="16" ht="140" customHeight="1">
      <x:c r="A16" s="5" t="n">
        <x:v>3</x:v>
      </x:c>
      <x:c r="B16" s="5" t="n">
        <x:v>2</x:v>
      </x:c>
      <x:c r="C16" s="5" t="n">
        <x:v>3</x:v>
      </x:c>
      <x:c r="D16" s="5" t="str">
        <x:v>13</x:v>
      </x:c>
      <x:c r="E16" s="5" t="str">
        <x:v>COLLECTION MANAGEMENT</x:v>
      </x:c>
      <x:c r="F16" s="5" t="str">
        <x:v>Which professionals at the institution work directly with the collections?</x:v>
      </x:c>
      <x:c r="G16" s="5" t="str">
        <x:v>Multiple choice (multiple options)</x:v>
      </x:c>
      <x:c r="H16" s="5" t="str">
        <x:v>University collections are curated by a professor who directs the collection's research focus, so the professionals working there follow this focus.</x:v>
      </x:c>
      <x:c r="I16" s="5" t="str">
        <x:v>Identify the connection between preservation practices and the presence or absence of a heritage professional.</x:v>
      </x:c>
      <x:c r="J16" s="5" t="str">
        <x:v>Professionals and students are not from the heritage field or have no experience in safeguarding collections</x:v>
      </x:c>
      <x:c r="K16" s="5" t="str">
        <x:v>Professionals and students are not from the heritage field but have experience in safeguarding collections</x:v>
      </x:c>
      <x:c r="L16" s="5" t="str">
        <x:v>Professionals and students are from the heritage field but have no experience in safeguarding collections</x:v>
      </x:c>
      <x:c r="M16" s="5" t="str">
        <x:v>Professionals and students are from the heritage field and have experience in safeguarding collections</x:v>
      </x:c>
    </x:row>
    <x:row r="17" ht="140" customHeight="1">
      <x:c r="A17" s="5" t="n">
        <x:v>2</x:v>
      </x:c>
      <x:c r="B17" s="5" t="n">
        <x:v>2</x:v>
      </x:c>
      <x:c r="C17" s="5" t="n">
        <x:v>2</x:v>
      </x:c>
      <x:c r="D17" s="5" t="str">
        <x:v>14</x:v>
      </x:c>
      <x:c r="E17" s="5" t="str">
        <x:v>COLLECTION MANAGEMENT</x:v>
      </x:c>
      <x:c r="F17" s="5" t="str">
        <x:v>How many people in total work with the collection?</x:v>
      </x:c>
      <x:c r="G17" s="5" t="str">
        <x:v>Multiple choice</x:v>
      </x:c>
      <x:c r="H17" s="5" t="str">
        <x:v>Few people work with the collection.</x:v>
      </x:c>
      <x:c r="I17" s="5" t="str">
        <x:v>Establish an average relating the collection's size to the number of people working with it.</x:v>
      </x:c>
      <x:c r="J17" s="5" t="str">
        <x:v>1 to 2</x:v>
      </x:c>
      <x:c r="K17" s="5" t="str">
        <x:v>3 to 4</x:v>
      </x:c>
      <x:c r="L17" s="5" t="str">
        <x:v>5 to 6</x:v>
      </x:c>
      <x:c r="M17" s="5" t="str">
        <x:v>More than 7</x:v>
      </x:c>
    </x:row>
    <x:row r="18" ht="140" customHeight="1">
      <x:c r="A18" s="5" t="n">
        <x:v>2</x:v>
      </x:c>
      <x:c r="B18" s="5" t="n">
        <x:v>2</x:v>
      </x:c>
      <x:c r="C18" s="5" t="n">
        <x:v>2</x:v>
      </x:c>
      <x:c r="D18" s="5" t="str">
        <x:v>15</x:v>
      </x:c>
      <x:c r="E18" s="5" t="str">
        <x:v>COLLECTION MANAGEMENT</x:v>
      </x:c>
      <x:c r="F18" s="5" t="str">
        <x:v>How many of the collection's workers are volunteers?</x:v>
      </x:c>
      <x:c r="G18" s="5" t="str">
        <x:v>Multiple choice</x:v>
      </x:c>
      <x:c r="H18" s="5" t="str">
        <x:v>Several students work with the collection without representation in its management.</x:v>
      </x:c>
      <x:c r="I18" s="5" t="str">
        <x:v>Quantify volunteers, who at universities usually consist of student workers.</x:v>
      </x:c>
      <x:c r="J18" s="5" t="str">
        <x:v>0 to 1</x:v>
      </x:c>
      <x:c r="K18" s="5" t="str">
        <x:v>1 to 2</x:v>
      </x:c>
      <x:c r="L18" s="5" t="str">
        <x:v>3 to 4</x:v>
      </x:c>
      <x:c r="M18" s="5" t="str">
        <x:v>5 or more</x:v>
      </x:c>
    </x:row>
    <x:row r="19" ht="140" customHeight="1">
      <x:c r="A19" s="5" t="n">
        <x:v>3</x:v>
      </x:c>
      <x:c r="B19" s="5" t="n">
        <x:v>2</x:v>
      </x:c>
      <x:c r="C19" s="5" t="n">
        <x:v>3</x:v>
      </x:c>
      <x:c r="D19" s="5" t="str">
        <x:v>16</x:v>
      </x:c>
      <x:c r="E19" s="5" t="str">
        <x:v>COLLECTION MANAGEMENT</x:v>
      </x:c>
      <x:c r="F19" s="5" t="str">
        <x:v>What are these volunteers' fields of work?</x:v>
      </x:c>
      <x:c r="G19" s="5" t="str">
        <x:v>Short-answer text</x:v>
      </x:c>
      <x:c r="H19" s="5" t="str">
        <x:v>Student volunteers are usually limited to the degree programs with which collections are affiliated.</x:v>
      </x:c>
      <x:c r="I19" s="5" t="str">
        <x:v>Show that interdisciplinary work can extend from volunteers to the whole team.</x:v>
      </x:c>
      <x:c r="J19" s="5" t="str">
        <x:v>Students do not work in the collection's subject area and have no experience in conservation or museum documentation</x:v>
      </x:c>
      <x:c r="K19" s="5" t="str">
        <x:v>Students work in the collection's subject area but have no experience in conservation or museum documentation</x:v>
      </x:c>
      <x:c r="L19" s="5" t="str">
        <x:v>Students do not work in the collection's subject area but have experience in conservation and museum documentation</x:v>
      </x:c>
      <x:c r="M19" s="5" t="str">
        <x:v>Students work in the collection's subject area and have experience or also work in conservation and museum documentation</x:v>
      </x:c>
    </x:row>
    <x:row r="20" ht="140" customHeight="1">
      <x:c r="A20" s="5" t="n">
        <x:v>3</x:v>
      </x:c>
      <x:c r="B20" s="5" t="n">
        <x:v>2</x:v>
      </x:c>
      <x:c r="C20" s="5" t="n">
        <x:v>3</x:v>
      </x:c>
      <x:c r="D20" s="5" t="str">
        <x:v>17</x:v>
      </x:c>
      <x:c r="E20" s="5" t="str">
        <x:v>COLLECTION MANAGEMENT</x:v>
      </x:c>
      <x:c r="F20" s="5" t="str">
        <x:v>Is training provided for volunteers?</x:v>
      </x:c>
      <x:c r="G20" s="5" t="str">
        <x:v>Multiple choice</x:v>
      </x:c>
      <x:c r="H20" s="5" t="str">
        <x:v>Training is rare, since the common practice is long-term learning through working together.</x:v>
      </x:c>
      <x:c r="I20" s="5" t="str">
        <x:v>Test whether training techniques are seldom used and their value for collections is not widely recognized.</x:v>
      </x:c>
      <x:c r="J20" s="5" t="str">
        <x:v>No training is provided</x:v>
      </x:c>
      <x:c r="K20" s="5" t="str">
        <x:v>-</x:v>
      </x:c>
      <x:c r="L20" s="5" t="str">
        <x:v>-</x:v>
      </x:c>
      <x:c r="M20" s="5" t="str">
        <x:v>Training is provided</x:v>
      </x:c>
    </x:row>
    <x:row r="21" ht="140" customHeight="1">
      <x:c r="A21" s="5" t="n">
        <x:v>3</x:v>
      </x:c>
      <x:c r="B21" s="5" t="n">
        <x:v>3</x:v>
      </x:c>
      <x:c r="C21" s="5" t="n">
        <x:v>3</x:v>
      </x:c>
      <x:c r="D21" s="5" t="str">
        <x:v>18</x:v>
      </x:c>
      <x:c r="E21" s="5" t="str">
        <x:v>COLLECTION MANAGEMENT</x:v>
      </x:c>
      <x:c r="F21" s="5" t="str">
        <x:v>Do the collections have unified management?</x:v>
      </x:c>
      <x:c r="G21" s="5" t="str">
        <x:v>Multiple choice (one option)</x:v>
      </x:c>
      <x:c r="H21" s="5" t="str">
        <x:v>Collections are treated as individual bodies within the university.</x:v>
      </x:c>
      <x:c r="I21" s="5" t="str">
        <x:v>Test whether collections with integrated management tend to have better-defined preservation policies.</x:v>
      </x:c>
      <x:c r="J21" s="5" t="str">
        <x:v>No</x:v>
      </x:c>
      <x:c r="K21" s="5" t="str">
        <x:v>Yes</x:v>
      </x:c>
      <x:c r="L21" s="5" t="str">
        <x:v>-</x:v>
      </x:c>
      <x:c r="M21" s="5" t="str">
        <x:v>The collection has a formalized cooperation project with an institute</x:v>
      </x:c>
    </x:row>
    <x:row r="22" ht="140" customHeight="1">
      <x:c r="A22" s="5" t="str">
        <x:v>---</x:v>
      </x:c>
      <x:c r="B22" s="5" t="str">
        <x:v>---</x:v>
      </x:c>
      <x:c r="C22" s="5" t="str">
        <x:v>---</x:v>
      </x:c>
      <x:c r="D22" s="5" t="str">
        <x:v>19</x:v>
      </x:c>
      <x:c r="E22" s="5" t="str">
        <x:v>COLLECTION MANAGEMENT</x:v>
      </x:c>
      <x:c r="F22" s="5" t="str">
        <x:v>At what level?</x:v>
      </x:c>
      <x:c r="G22" s="5" t="str">
        <x:v>-----</x:v>
      </x:c>
      <x:c r="H22" s="5" t="str">
        <x:v>Collections do not share tasks.</x:v>
      </x:c>
      <x:c r="I22" s="5" t="str">
        <x:v>Identify forms of unified management.</x:v>
      </x:c>
      <x:c r="J22" s="5" t="str"/>
      <x:c r="K22" s="5" t="str"/>
      <x:c r="L22" s="5" t="str"/>
      <x:c r="M22" s="5" t="str"/>
    </x:row>
    <x:row r="23" ht="140" customHeight="1">
      <x:c r="A23" s="5" t="n">
        <x:v>3</x:v>
      </x:c>
      <x:c r="B23" s="5" t="n">
        <x:v>2</x:v>
      </x:c>
      <x:c r="C23" s="5" t="n">
        <x:v>3</x:v>
      </x:c>
      <x:c r="D23" s="5" t="str">
        <x:v>20</x:v>
      </x:c>
      <x:c r="E23" s="5" t="str">
        <x:v>COLLECTION MANAGEMENT</x:v>
      </x:c>
      <x:c r="F23" s="5" t="str">
        <x:v>Does the collection have a museum plan?</x:v>
      </x:c>
      <x:c r="G23" s="5" t="str">
        <x:v>Multiple choice (one option)</x:v>
      </x:c>
      <x:c r="H23" s="5" t="str">
        <x:v>The museum plan/management plan is a fundamental document for collection management and preservation.</x:v>
      </x:c>
      <x:c r="I23" s="5" t="str">
        <x:v>Determine whether guiding documents cover basic guidelines for collection preservation practices.</x:v>
      </x:c>
      <x:c r="J23" s="5" t="str">
        <x:v>Has no museum plan</x:v>
      </x:c>
      <x:c r="K23" s="5" t="str">
        <x:v>Has no museum plan but considers one necessary</x:v>
      </x:c>
      <x:c r="L23" s="5" t="str">
        <x:v>Has a museum plan but does not follow its policies and guidelines</x:v>
      </x:c>
      <x:c r="M23" s="5" t="str">
        <x:v>Has a museum plan and follows its policies and guidelines</x:v>
      </x:c>
    </x:row>
    <x:row r="24" ht="140" customHeight="1">
      <x:c r="A24" s="5" t="n">
        <x:v>3</x:v>
      </x:c>
      <x:c r="B24" s="5" t="n">
        <x:v>3</x:v>
      </x:c>
      <x:c r="C24" s="5" t="n">
        <x:v>3</x:v>
      </x:c>
      <x:c r="D24" s="5" t="str">
        <x:v>21</x:v>
      </x:c>
      <x:c r="E24" s="5" t="str">
        <x:v>COLLECTION MANAGEMENT</x:v>
      </x:c>
      <x:c r="F24" s="5" t="str">
        <x:v>Does the collection have internal regulations?</x:v>
      </x:c>
      <x:c r="G24" s="5" t="str">
        <x:v>Multiple choice (one option)</x:v>
      </x:c>
      <x:c r="H24" s="5" t="str">
        <x:v>Internal regulations are a fundamental document for collection management and preservation.</x:v>
      </x:c>
      <x:c r="I24" s="5" t="str">
        <x:v>Determine whether guiding documents cover basic guidelines for collection preservation practices.</x:v>
      </x:c>
      <x:c r="J24" s="5" t="str">
        <x:v>Has no internal regulations</x:v>
      </x:c>
      <x:c r="K24" s="5" t="str">
        <x:v>Has internal regulations</x:v>
      </x:c>
      <x:c r="L24" s="5" t="str">
        <x:v>Has internal regulations but does not follow their policies and guidelines</x:v>
      </x:c>
      <x:c r="M24" s="5" t="str">
        <x:v>Has internal regulations and follows their policies and guidelines</x:v>
      </x:c>
    </x:row>
    <x:row r="25" ht="140" customHeight="1">
      <x:c r="A25" s="5" t="n">
        <x:v>2</x:v>
      </x:c>
      <x:c r="B25" s="5" t="n">
        <x:v>2</x:v>
      </x:c>
      <x:c r="C25" s="5" t="n">
        <x:v>2</x:v>
      </x:c>
      <x:c r="D25" s="5" t="str">
        <x:v>22</x:v>
      </x:c>
      <x:c r="E25" s="5" t="str">
        <x:v>COLLECTION MANAGEMENT</x:v>
      </x:c>
      <x:c r="F25" s="5" t="str">
        <x:v>What other official documents does the collection have concerning its holdings?</x:v>
      </x:c>
      <x:c r="G25" s="5" t="str">
        <x:v>Long-answer text</x:v>
      </x:c>
      <x:c r="H25" s="5" t="str">
        <x:v>University collections usually have internal regulations, although other guiding documents exist.</x:v>
      </x:c>
      <x:c r="I25" s="5" t="str">
        <x:v>List the management documents most often used by collections.</x:v>
      </x:c>
      <x:c r="J25" s="5" t="str">
        <x:v>Has no other documents regulating the collection</x:v>
      </x:c>
      <x:c r="K25" s="5" t="str">
        <x:v>In progress</x:v>
      </x:c>
      <x:c r="L25" s="5" t="str">
        <x:v>Has collection documents but they are not regulatory</x:v>
      </x:c>
      <x:c r="M25" s="5" t="str">
        <x:v>Has other documents regulating the collection</x:v>
      </x:c>
    </x:row>
    <x:row r="26" ht="140" customHeight="1">
      <x:c r="A26" s="5" t="n">
        <x:v>3</x:v>
      </x:c>
      <x:c r="B26" s="5" t="n">
        <x:v>3</x:v>
      </x:c>
      <x:c r="C26" s="5" t="n">
        <x:v>3</x:v>
      </x:c>
      <x:c r="D26" s="5" t="str">
        <x:v>23</x:v>
      </x:c>
      <x:c r="E26" s="5" t="str">
        <x:v>COLLECTION MANAGEMENT</x:v>
      </x:c>
      <x:c r="F26" s="5" t="str">
        <x:v>Are the collection teams aware of this program and do they work together to implement it?</x:v>
      </x:c>
      <x:c r="G26" s="5" t="str">
        <x:v>Multiple choice (one option)</x:v>
      </x:c>
      <x:c r="H26" s="5" t="str">
        <x:v>Collection policies, where they exist, are poorly disseminated, even within the institution itself.</x:v>
      </x:c>
      <x:c r="I26" s="5" t="str">
        <x:v>Determine whether policies become documents that, once formalized, are no longer used in collection management.</x:v>
      </x:c>
      <x:c r="J26" s="5" t="str">
        <x:v>No</x:v>
      </x:c>
      <x:c r="K26" s="5" t="str">
        <x:v>—</x:v>
      </x:c>
      <x:c r="L26" s="5" t="str">
        <x:v>—</x:v>
      </x:c>
      <x:c r="M26" s="5" t="str">
        <x:v>Yes</x:v>
      </x:c>
    </x:row>
    <x:row r="27" ht="140" customHeight="1">
      <x:c r="A27" s="5" t="n">
        <x:v>3</x:v>
      </x:c>
      <x:c r="B27" s="5" t="n">
        <x:v>2</x:v>
      </x:c>
      <x:c r="C27" s="5" t="n">
        <x:v>3</x:v>
      </x:c>
      <x:c r="D27" s="5" t="str">
        <x:v>24</x:v>
      </x:c>
      <x:c r="E27" s="5" t="str">
        <x:v>COLLECTION MANAGEMENT</x:v>
      </x:c>
      <x:c r="F27" s="5" t="str">
        <x:v>What is the collections' main source of income?</x:v>
      </x:c>
      <x:c r="G27" s="5" t="str">
        <x:v>Long-answer text</x:v>
      </x:c>
      <x:c r="H27" s="5" t="str">
        <x:v>The main income source is the universities themselves, but this is insufficient for all types of collection projects.</x:v>
      </x:c>
      <x:c r="I27" s="5" t="str">
        <x:v>Determine which other income sources are used by the reference collections.</x:v>
      </x:c>
      <x:c r="J27" s="5" t="str">
        <x:v>Has no income</x:v>
      </x:c>
      <x:c r="K27" s="5" t="str">
        <x:v>Own income from donations or personal funds of those responsible for the collection</x:v>
      </x:c>
      <x:c r="L27" s="5" t="str">
        <x:v>Depends on funding from UFPA, the affiliated/responsible institution, or project grant calls</x:v>
      </x:c>
      <x:c r="M27" s="5" t="str">
        <x:v>Receives funding from UFPA as well as external partners and sponsors</x:v>
      </x:c>
    </x:row>
    <x:row r="28" ht="140" customHeight="1">
      <x:c r="A28" s="5" t="n">
        <x:v>3</x:v>
      </x:c>
      <x:c r="B28" s="5" t="n">
        <x:v>2</x:v>
      </x:c>
      <x:c r="C28" s="5" t="n">
        <x:v>3</x:v>
      </x:c>
      <x:c r="D28" s="5" t="str">
        <x:v>25</x:v>
      </x:c>
      <x:c r="E28" s="5" t="str">
        <x:v>COLLECTION MANAGEMENT</x:v>
      </x:c>
      <x:c r="F28" s="5" t="str">
        <x:v>Does the collection establish partnerships for managing its holdings?</x:v>
      </x:c>
      <x:c r="G28" s="5" t="str">
        <x:v>Long-answer text</x:v>
      </x:c>
      <x:c r="H28" s="5" t="str">
        <x:v>There are few partnerships, whether institutional or external.</x:v>
      </x:c>
      <x:c r="I28" s="5" t="str">
        <x:v>Test whether partnership practices remain scarce despite numerous successful cases.</x:v>
      </x:c>
      <x:c r="J28" s="5" t="str">
        <x:v>Has no partnerships for either management or research</x:v>
      </x:c>
      <x:c r="K28" s="5" t="str">
        <x:v>Has partnerships for either management or research</x:v>
      </x:c>
      <x:c r="L28" s="5" t="str">
        <x:v>Has some partnerships sporadically or regularly</x:v>
      </x:c>
      <x:c r="M28" s="5" t="str">
        <x:v>Has many partnerships regularly</x:v>
      </x:c>
    </x:row>
    <x:row r="29" ht="140" customHeight="1">
      <x:c r="A29" s="5" t="str">
        <x:v>---</x:v>
      </x:c>
      <x:c r="B29" s="5" t="str">
        <x:v>---</x:v>
      </x:c>
      <x:c r="C29" s="5" t="str">
        <x:v>---</x:v>
      </x:c>
      <x:c r="D29" s="5" t="str">
        <x:v>26</x:v>
      </x:c>
      <x:c r="E29" s="5" t="str">
        <x:v>COLLECTION MANAGEMENT</x:v>
      </x:c>
      <x:c r="F29" s="5" t="str">
        <x:v>Is there any other relevant information about collection management?</x:v>
      </x:c>
      <x:c r="G29" s="5" t="str">
        <x:v>Long-answer text</x:v>
      </x:c>
      <x:c r="H29" s="5" t="str">
        <x:v>---</x:v>
      </x:c>
      <x:c r="I29" s="5" t="str">
        <x:v>Add information on the topic that was not previously anticipated.</x:v>
      </x:c>
      <x:c r="J29" s="5" t="str"/>
      <x:c r="K29" s="5" t="str"/>
      <x:c r="L29" s="5" t="str"/>
      <x:c r="M29" s="5" t="str"/>
    </x:row>
    <x:row r="30" ht="140" customHeight="1">
      <x:c r="A30" s="5" t="n">
        <x:v>3</x:v>
      </x:c>
      <x:c r="B30" s="5" t="n">
        <x:v>2</x:v>
      </x:c>
      <x:c r="C30" s="5" t="n">
        <x:v>3</x:v>
      </x:c>
      <x:c r="D30" s="5" t="str">
        <x:v>27</x:v>
      </x:c>
      <x:c r="E30" s="5" t="str">
        <x:v>COLLECTION STORAGE (HOUSING)</x:v>
      </x:c>
      <x:c r="F30" s="5" t="str">
        <x:v>How are collections separated in collection storage?</x:v>
      </x:c>
      <x:c r="G30" s="5" t="str">
        <x:v>Long-answer text</x:v>
      </x:c>
      <x:c r="H30" s="5" t="str">
        <x:v>The separation of scientific collections in storage tends to follow educational considerations rather than the items' material composition.</x:v>
      </x:c>
      <x:c r="I30" s="5" t="str">
        <x:v>Determine whether collection separation practices are linked to preservation or management activities.</x:v>
      </x:c>
      <x:c r="J30" s="5" t="str">
        <x:v>Has no collection storage area</x:v>
      </x:c>
      <x:c r="K30" s="5" t="str">
        <x:v>Separation practices are not linked to museum preservation activities</x:v>
      </x:c>
      <x:c r="L30" s="5" t="str">
        <x:v>Separation practices consider the material composition of the holdings</x:v>
      </x:c>
      <x:c r="M30" s="5" t="str">
        <x:v>Separation practices consider different types of holdings, each with appropriate preservation assessed according to museum standards</x:v>
      </x:c>
    </x:row>
    <x:row r="31" ht="140" customHeight="1">
      <x:c r="A31" s="5" t="n">
        <x:v>2</x:v>
      </x:c>
      <x:c r="B31" s="5" t="n">
        <x:v>2</x:v>
      </x:c>
      <x:c r="C31" s="5" t="n">
        <x:v>2</x:v>
      </x:c>
      <x:c r="D31" s="5" t="str">
        <x:v>28</x:v>
      </x:c>
      <x:c r="E31" s="5" t="str">
        <x:v>COLLECTION STORAGE (HOUSING)</x:v>
      </x:c>
      <x:c r="F31" s="5" t="str">
        <x:v>What storage difficulties are encountered (e.g. lighting, insects, rodents)?</x:v>
      </x:c>
      <x:c r="G31" s="5" t="str">
        <x:v>Long-answer text</x:v>
      </x:c>
      <x:c r="H31" s="5" t="str">
        <x:v>Most storage locations are not ideal.</x:v>
      </x:c>
      <x:c r="I31" s="5" t="str">
        <x:v>Describe the main storage difficulties encountered in the collections studied.</x:v>
      </x:c>
      <x:c r="J31" s="5" t="str">
        <x:v>All possible difficulties: insects, microorganisms, lighting, temperature, humidity, lack of space, etc.</x:v>
      </x:c>
      <x:c r="K31" s="5" t="str">
        <x:v>Some pests, such as wood-boring insects, moths, rodents and microorganisms</x:v>
      </x:c>
      <x:c r="L31" s="5" t="str">
        <x:v>Only problems with temperature, humidity or space, or all three</x:v>
      </x:c>
      <x:c r="M31" s="5" t="str">
        <x:v>Only lighting</x:v>
      </x:c>
    </x:row>
    <x:row r="32" ht="140" customHeight="1">
      <x:c r="A32" s="5" t="n">
        <x:v>3</x:v>
      </x:c>
      <x:c r="B32" s="5" t="n">
        <x:v>1</x:v>
      </x:c>
      <x:c r="C32" s="5" t="n">
        <x:v>3</x:v>
      </x:c>
      <x:c r="D32" s="5" t="str">
        <x:v>29</x:v>
      </x:c>
      <x:c r="E32" s="5" t="str">
        <x:v>COLLECTION STORAGE (HOUSING)</x:v>
      </x:c>
      <x:c r="F32" s="5" t="str">
        <x:v>What techniques and practices are used for storage and housing (e.g. mobile shelving, paper boxes, labeling)?</x:v>
      </x:c>
      <x:c r="G32" s="5" t="str">
        <x:v>Long-answer text</x:v>
      </x:c>
      <x:c r="H32" s="5" t="str">
        <x:v>Collections affiliated with museum institutions tend to use more appropriate housing practices. The techniques used do not reflect theoretical and practical advances in preservation.</x:v>
      </x:c>
      <x:c r="I32" s="5" t="str">
        <x:v>Describe the preservation practices present in the reference collections. Understand why scientific fields engage little with heritage studies.</x:v>
      </x:c>
      <x:c r="J32" s="5" t="str">
        <x:v>Uses no techniques</x:v>
      </x:c>
      <x:c r="K32" s="5" t="str">
        <x:v>Techniques are scarce and not applied to all holdings. Note: some techniques used are consistent with appropriate preservation practices</x:v>
      </x:c>
      <x:c r="L32" s="5" t="str">
        <x:v>Techniques are used throughout the holdings but have limited suitability for preservation</x:v>
      </x:c>
      <x:c r="M32" s="5" t="str">
        <x:v>Techniques used throughout the holdings follow appropriate preservation practices and standards for proper housing</x:v>
      </x:c>
    </x:row>
    <x:row r="33" ht="140" customHeight="1">
      <x:c r="A33" s="5" t="n">
        <x:v>3</x:v>
      </x:c>
      <x:c r="B33" s="5" t="n">
        <x:v>2</x:v>
      </x:c>
      <x:c r="C33" s="5" t="n">
        <x:v>3</x:v>
      </x:c>
      <x:c r="D33" s="5" t="str">
        <x:v>30</x:v>
      </x:c>
      <x:c r="E33" s="5" t="str">
        <x:v>COLLECTION STORAGE (HOUSING)</x:v>
      </x:c>
      <x:c r="F33" s="5" t="str">
        <x:v>Are the objects kept under appropriate environmental conditions?</x:v>
      </x:c>
      <x:c r="G33" s="5" t="str">
        <x:v>Multiple choice (one option)</x:v>
      </x:c>
      <x:c r="H33" s="5" t="str">
        <x:v>Collection environmental conditions are not given sufficient importance because of the items' material composition.</x:v>
      </x:c>
      <x:c r="I33" s="5" t="str">
        <x:v>Quantify which collections are concerned with environmental control.</x:v>
      </x:c>
      <x:c r="J33" s="5" t="str">
        <x:v>No maintenance is carried out using environmental control equipment to measure collection light intensity, temperature and humidity</x:v>
      </x:c>
      <x:c r="K33" s="5" t="str">
        <x:v>Maintenance is carried out occasionally using only light measurement equipment (lux meter)</x:v>
      </x:c>
      <x:c r="L33" s="5" t="str">
        <x:v>Maintenance is carried out occasionally using only temperature measurement equipment (thermo-hygrometer)</x:v>
      </x:c>
      <x:c r="M33" s="5" t="str">
        <x:v>Collection maintenance is carried out regularly using light, temperature and humidity measurement equipment</x:v>
      </x:c>
    </x:row>
    <x:row r="34" ht="140" customHeight="1">
      <x:c r="A34" s="5" t="str">
        <x:v>---</x:v>
      </x:c>
      <x:c r="B34" s="5" t="str">
        <x:v>---</x:v>
      </x:c>
      <x:c r="C34" s="5" t="str">
        <x:v>---</x:v>
      </x:c>
      <x:c r="D34" s="5" t="str">
        <x:v>31</x:v>
      </x:c>
      <x:c r="E34" s="5" t="str">
        <x:v>COLLECTION STORAGE (HOUSING)</x:v>
      </x:c>
      <x:c r="F34" s="5" t="str">
        <x:v>-- If not, what are the problems?</x:v>
      </x:c>
      <x:c r="G34" s="5" t="str">
        <x:v>Long-answer text</x:v>
      </x:c>
      <x:c r="H34" s="5" t="str"/>
      <x:c r="I34" s="5" t="str">
        <x:v>Determine the importance assigned to environmental control in this type of collection.</x:v>
      </x:c>
      <x:c r="J34" s="5" t="str"/>
      <x:c r="K34" s="5" t="str"/>
      <x:c r="L34" s="5" t="str"/>
      <x:c r="M34" s="5" t="str"/>
    </x:row>
    <x:row r="35" ht="140" customHeight="1">
      <x:c r="A35" s="5" t="str">
        <x:v>---</x:v>
      </x:c>
      <x:c r="B35" s="5" t="str">
        <x:v>---</x:v>
      </x:c>
      <x:c r="C35" s="5" t="str">
        <x:v>---</x:v>
      </x:c>
      <x:c r="D35" s="5" t="str">
        <x:v>32</x:v>
      </x:c>
      <x:c r="E35" s="5" t="str">
        <x:v>COLLECTION STORAGE (HOUSING)</x:v>
      </x:c>
      <x:c r="F35" s="5" t="str">
        <x:v>Is there any other relevant information about collection storage?</x:v>
      </x:c>
      <x:c r="G35" s="5" t="str">
        <x:v>Long-answer text</x:v>
      </x:c>
      <x:c r="H35" s="5" t="str">
        <x:v>---</x:v>
      </x:c>
      <x:c r="I35" s="5" t="str">
        <x:v>Add information on the topic that was not previously anticipated.</x:v>
      </x:c>
      <x:c r="J35" s="5" t="str"/>
      <x:c r="K35" s="5" t="str"/>
      <x:c r="L35" s="5" t="str"/>
      <x:c r="M35" s="5" t="str"/>
    </x:row>
    <x:row r="36" ht="140" customHeight="1">
      <x:c r="A36" s="5" t="n">
        <x:v>3</x:v>
      </x:c>
      <x:c r="B36" s="5" t="n">
        <x:v>3</x:v>
      </x:c>
      <x:c r="C36" s="5" t="n">
        <x:v>3</x:v>
      </x:c>
      <x:c r="D36" s="5" t="str">
        <x:v>33</x:v>
      </x:c>
      <x:c r="E36" s="5" t="str">
        <x:v>DATABASE</x:v>
      </x:c>
      <x:c r="F36" s="5" t="str">
        <x:v>Has the collection been inventoried?</x:v>
      </x:c>
      <x:c r="G36" s="5" t="str">
        <x:v>Multiple choice (one option)</x:v>
      </x:c>
      <x:c r="H36" s="5" t="str">
        <x:v>Despite the recognized importance of inventories, collections rarely complete them.</x:v>
      </x:c>
      <x:c r="I36" s="5" t="str">
        <x:v>Describe the importance assigned to inventory work. Relate the extent of inventory completion to unrestricted collection acquisition.</x:v>
      </x:c>
      <x:c r="J36" s="5" t="str">
        <x:v>Has not been inventoried</x:v>
      </x:c>
      <x:c r="K36" s="5" t="str">
        <x:v>—</x:v>
      </x:c>
      <x:c r="L36" s="5" t="str">
        <x:v>Has been partially inventoried</x:v>
      </x:c>
      <x:c r="M36" s="5" t="str">
        <x:v>Has been inventoried</x:v>
      </x:c>
    </x:row>
    <x:row r="37" ht="140" customHeight="1">
      <x:c r="A37" s="5" t="n">
        <x:v>2</x:v>
      </x:c>
      <x:c r="B37" s="5" t="n">
        <x:v>2</x:v>
      </x:c>
      <x:c r="C37" s="5" t="n">
        <x:v>2</x:v>
      </x:c>
      <x:c r="D37" s="5" t="str">
        <x:v>34</x:v>
      </x:c>
      <x:c r="E37" s="5" t="str">
        <x:v>DATABASE</x:v>
      </x:c>
      <x:c r="F37" s="5" t="str">
        <x:v>What percentage of the holdings has been inventoried?</x:v>
      </x:c>
      <x:c r="G37" s="5" t="str">
        <x:v>Multiple choice (one option)</x:v>
      </x:c>
      <x:c r="H37" s="5" t="str">
        <x:v>Most collections are partially inventoried.</x:v>
      </x:c>
      <x:c r="I37" s="5" t="str">
        <x:v>Quantify the volume of work that could be undertaken through partnerships.</x:v>
      </x:c>
      <x:c r="J37" s="5" t="str">
        <x:v>Not inventoried, or 10% to 30% of the holdings inventoried</x:v>
      </x:c>
      <x:c r="K37" s="5" t="str">
        <x:v>40% to 60% of the holdings inventoried</x:v>
      </x:c>
      <x:c r="L37" s="5" t="str">
        <x:v>70% to 90% of the holdings inventoried</x:v>
      </x:c>
      <x:c r="M37" s="5" t="str">
        <x:v>Collection is 100% inventoried</x:v>
      </x:c>
    </x:row>
    <x:row r="38" ht="140" customHeight="1">
      <x:c r="A38" s="5" t="n">
        <x:v>3</x:v>
      </x:c>
      <x:c r="B38" s="5" t="n">
        <x:v>1</x:v>
      </x:c>
      <x:c r="C38" s="5" t="n">
        <x:v>3</x:v>
      </x:c>
      <x:c r="D38" s="5" t="str">
        <x:v>35</x:v>
      </x:c>
      <x:c r="E38" s="5" t="str">
        <x:v>DATABASE</x:v>
      </x:c>
      <x:c r="F38" s="5" t="str">
        <x:v>Does the collection have a museum documentation system?</x:v>
      </x:c>
      <x:c r="G38" s="5" t="str">
        <x:v>Multiple choice (one option)</x:v>
      </x:c>
      <x:c r="H38" s="5" t="str">
        <x:v>Inventory is the most frequent item-control method in scientific collections, but it is insufficient in the amount of data it covers.</x:v>
      </x:c>
      <x:c r="I38" s="5" t="str">
        <x:v>Describe any other documentation and control methods used.</x:v>
      </x:c>
      <x:c r="J38" s="5" t="str">
        <x:v>Has no museum documentation system</x:v>
      </x:c>
      <x:c r="K38" s="5" t="str">
        <x:v>Has no museum documentation system but uses other documentation methods</x:v>
      </x:c>
      <x:c r="L38" s="5" t="str">
        <x:v>Has a documentation system but it is not a museum documentation system</x:v>
      </x:c>
      <x:c r="M38" s="5" t="str">
        <x:v>Has museum documentation and control systems</x:v>
      </x:c>
    </x:row>
    <x:row r="39" ht="140" customHeight="1">
      <x:c r="A39" s="5" t="str">
        <x:v>---</x:v>
      </x:c>
      <x:c r="B39" s="5" t="str">
        <x:v>---</x:v>
      </x:c>
      <x:c r="C39" s="5" t="str">
        <x:v>---</x:v>
      </x:c>
      <x:c r="D39" s="5" t="str">
        <x:v>36</x:v>
      </x:c>
      <x:c r="E39" s="5" t="str">
        <x:v>DATABASE</x:v>
      </x:c>
      <x:c r="F39" s="5" t="str">
        <x:v>-- If so, which database is used?</x:v>
      </x:c>
      <x:c r="G39" s="5" t="str">
        <x:v>Short-answer text</x:v>
      </x:c>
      <x:c r="H39" s="5" t="str">
        <x:v>Excel spreadsheets are the most common database method because they are easy to use, but they do not support cross-referenced information retrieval or management reporting adequately.</x:v>
      </x:c>
      <x:c r="I39" s="5" t="str">
        <x:v>List the databases in use. Relate database use to collection outreach, both among peers and to the general public.</x:v>
      </x:c>
      <x:c r="J39" s="5" t="str"/>
      <x:c r="K39" s="5" t="str"/>
      <x:c r="L39" s="5" t="str"/>
      <x:c r="M39" s="5" t="str"/>
    </x:row>
    <x:row r="40" ht="140" customHeight="1">
      <x:c r="A40" s="5" t="n">
        <x:v>3</x:v>
      </x:c>
      <x:c r="B40" s="5" t="n">
        <x:v>1</x:v>
      </x:c>
      <x:c r="C40" s="5" t="n">
        <x:v>3</x:v>
      </x:c>
      <x:c r="D40" s="5" t="str">
        <x:v>37</x:v>
      </x:c>
      <x:c r="E40" s="5" t="str">
        <x:v>DATABASE</x:v>
      </x:c>
      <x:c r="F40" s="5" t="str">
        <x:v>Is the documentation software operational?</x:v>
      </x:c>
      <x:c r="G40" s="5" t="str">
        <x:v>Multiple choice (one option)</x:v>
      </x:c>
      <x:c r="H40" s="5" t="str">
        <x:v>Some collections adopt databases but do not use them for management.</x:v>
      </x:c>
      <x:c r="I40" s="5" t="str">
        <x:v>List the software most often used by collections and assess the possibility of implementing an integrated, interoperable system.</x:v>
      </x:c>
      <x:c r="J40" s="5" t="str">
        <x:v>Does not use documentation software or it is not operational</x:v>
      </x:c>
      <x:c r="K40" s="5" t="str">
        <x:v>It is operational</x:v>
      </x:c>
      <x:c r="L40" s="5" t="str">
        <x:v>Uses operational software that is not ideal for documentation activities</x:v>
      </x:c>
      <x:c r="M40" s="5" t="str">
        <x:v>Uses documentation software that works very well for documentation needs</x:v>
      </x:c>
    </x:row>
    <x:row r="41" ht="140" customHeight="1">
      <x:c r="A41" s="5" t="n">
        <x:v>3</x:v>
      </x:c>
      <x:c r="B41" s="5" t="n">
        <x:v>1</x:v>
      </x:c>
      <x:c r="C41" s="5" t="n">
        <x:v>3</x:v>
      </x:c>
      <x:c r="D41" s="5" t="str">
        <x:v>38</x:v>
      </x:c>
      <x:c r="E41" s="5" t="str">
        <x:v>DATABASE</x:v>
      </x:c>
      <x:c r="F41" s="5" t="str">
        <x:v>Does museum documentation adopt a conceptual model/ontologies based on national or international standards?</x:v>
      </x:c>
      <x:c r="G41" s="5" t="str">
        <x:v>Multiple choice (one option)</x:v>
      </x:c>
      <x:c r="H41" s="5" t="str">
        <x:v>Despite developments in information science, conceptual models are still not used by collections without museum professionals.</x:v>
      </x:c>
      <x:c r="I41" s="5" t="str">
        <x:v>Information system conceptual model/ontology: model the information/documentation system conceptually according to international standards.</x:v>
      </x:c>
      <x:c r="J41" s="5" t="str">
        <x:v>Does not adopt any conceptual model</x:v>
      </x:c>
      <x:c r="K41" s="5" t="str">
        <x:v>Adopts a model partially</x:v>
      </x:c>
      <x:c r="L41" s="5" t="str">
        <x:v>Adopts a model based on national standards</x:v>
      </x:c>
      <x:c r="M41" s="5" t="str">
        <x:v>Adopts a model based on national and international standards</x:v>
      </x:c>
    </x:row>
    <x:row r="42" ht="140" customHeight="1">
      <x:c r="A42" s="5" t="n">
        <x:v>3</x:v>
      </x:c>
      <x:c r="B42" s="5" t="n">
        <x:v>1</x:v>
      </x:c>
      <x:c r="C42" s="5" t="n">
        <x:v>3</x:v>
      </x:c>
      <x:c r="D42" s="5" t="str">
        <x:v>39</x:v>
      </x:c>
      <x:c r="E42" s="5" t="str">
        <x:v>DATABASE</x:v>
      </x:c>
      <x:c r="F42" s="5" t="str">
        <x:v>Does the collection use a metadata standard?</x:v>
      </x:c>
      <x:c r="G42" s="5" t="str">
        <x:v>Multiple choice (one option)</x:v>
      </x:c>
      <x:c r="H42" s="5" t="str">
        <x:v>The standards adopted are mostly defined by the manager's experience.</x:v>
      </x:c>
      <x:c r="I42" s="5" t="str">
        <x:v>Metadata standard: use a standardized metadata model for cataloging holdings, following existing internationally validated standards.</x:v>
      </x:c>
      <x:c r="J42" s="5" t="str">
        <x:v>The collection does not use a standard, or the standard is not internationally validated</x:v>
      </x:c>
      <x:c r="K42" s="5" t="str">
        <x:v>Uses a standard but it is incomplete or in progress</x:v>
      </x:c>
      <x:c r="L42" s="5" t="str">
        <x:v>Uses a metadata standard but it is not a museum standard or not internationally validated</x:v>
      </x:c>
      <x:c r="M42" s="5" t="str">
        <x:v>Uses an internationally validated metadata standard</x:v>
      </x:c>
    </x:row>
    <x:row r="43" ht="140" customHeight="1">
      <x:c r="A43" s="5" t="n">
        <x:v>3</x:v>
      </x:c>
      <x:c r="B43" s="5" t="n">
        <x:v>1</x:v>
      </x:c>
      <x:c r="C43" s="5" t="n">
        <x:v>3</x:v>
      </x:c>
      <x:c r="D43" s="5" t="str">
        <x:v>40</x:v>
      </x:c>
      <x:c r="E43" s="5" t="str">
        <x:v>DATABASE</x:v>
      </x:c>
      <x:c r="F43" s="5" t="str">
        <x:v>Does the database provide space to reference publications based on collection items?</x:v>
      </x:c>
      <x:c r="G43" s="5" t="str">
        <x:v>Multiple choice (one option)</x:v>
      </x:c>
      <x:c r="H43" s="5" t="str">
        <x:v>In addition to university management, publications about collection items are common at undergraduate and graduate levels.</x:v>
      </x:c>
      <x:c r="I43" s="5" t="str">
        <x:v>Determine whether, despite frequent publication of articles about items, this information is not considered in item documentation/preservation.</x:v>
      </x:c>
      <x:c r="J43" s="5" t="str">
        <x:v>No</x:v>
      </x:c>
      <x:c r="K43" s="5" t="str">
        <x:v>Has no database with customized metadata but uses another metadata field to include this information</x:v>
      </x:c>
      <x:c r="L43" s="5" t="str">
        <x:v>Yes</x:v>
      </x:c>
      <x:c r="M43" s="5" t="str">
        <x:v>Has a database with a specific metadata field for bibliographic output based on the item</x:v>
      </x:c>
    </x:row>
    <x:row r="44" ht="140" customHeight="1">
      <x:c r="A44" s="5" t="n">
        <x:v>3</x:v>
      </x:c>
      <x:c r="B44" s="5" t="n">
        <x:v>1</x:v>
      </x:c>
      <x:c r="C44" s="5" t="n">
        <x:v>3</x:v>
      </x:c>
      <x:c r="D44" s="5" t="str">
        <x:v>41</x:v>
      </x:c>
      <x:c r="E44" s="5" t="str">
        <x:v>DATABASE</x:v>
      </x:c>
      <x:c r="F44" s="5" t="str">
        <x:v>What percentage of the holdings has been digitized?</x:v>
      </x:c>
      <x:c r="G44" s="5" t="str">
        <x:v>Multiple choice (one option)</x:v>
      </x:c>
      <x:c r="H44" s="5" t="str">
        <x:v>Over the last five years, digitization has been promoted as an essential management and outreach tool, but most university collections have not fully adopted it.</x:v>
      </x:c>
      <x:c r="I44" s="5" t="str">
        <x:v>Quantify digitized items (record + photograph).</x:v>
      </x:c>
      <x:c r="J44" s="5" t="str">
        <x:v>Not digitized/unknown</x:v>
      </x:c>
      <x:c r="K44" s="5" t="str">
        <x:v>10% to 50% of items digitized</x:v>
      </x:c>
      <x:c r="L44" s="5" t="str">
        <x:v>60% to 90% of items digitized</x:v>
      </x:c>
      <x:c r="M44" s="5" t="str">
        <x:v>100% of items digitized with a record and photograph</x:v>
      </x:c>
    </x:row>
    <x:row r="45" ht="140" customHeight="1">
      <x:c r="A45" s="5" t="n">
        <x:v>3</x:v>
      </x:c>
      <x:c r="B45" s="5" t="n">
        <x:v>1</x:v>
      </x:c>
      <x:c r="C45" s="5" t="n">
        <x:v>3</x:v>
      </x:c>
      <x:c r="D45" s="5" t="str">
        <x:v>42</x:v>
      </x:c>
      <x:c r="E45" s="5" t="str">
        <x:v>DATABASE</x:v>
      </x:c>
      <x:c r="F45" s="5" t="str">
        <x:v>Which professionals work on documentation?</x:v>
      </x:c>
      <x:c r="G45" s="5" t="str">
        <x:v>Long-answer text</x:v>
      </x:c>
      <x:c r="H45" s="5" t="str">
        <x:v>Documentation of scientific items is inherently interdisciplinary. The collections analyzed lack this workforce.</x:v>
      </x:c>
      <x:c r="I45" s="5" t="str">
        <x:v>Test whether documentation tends to be more complete in collections with both heritage professionals and specialists in the items' subject areas.</x:v>
      </x:c>
      <x:c r="J45" s="5" t="str">
        <x:v>No heritage professionals or professionals from related fields work on collection documentation</x:v>
      </x:c>
      <x:c r="K45" s="5" t="str">
        <x:v>Professionals working on collection documentation are not from the heritage field but are from related fields</x:v>
      </x:c>
      <x:c r="L45" s="5" t="str">
        <x:v>Professionals working on collection documentation are not from the heritage field but have experience in the collection's subject area</x:v>
      </x:c>
      <x:c r="M45" s="5" t="str">
        <x:v>Professionals working on collection documentation are from heritage preservation and have experience in museum documentation</x:v>
      </x:c>
    </x:row>
    <x:row r="46" ht="140" customHeight="1">
      <x:c r="A46" s="5" t="n">
        <x:v>3</x:v>
      </x:c>
      <x:c r="B46" s="5" t="n">
        <x:v>1</x:v>
      </x:c>
      <x:c r="C46" s="5" t="n">
        <x:v>3</x:v>
      </x:c>
      <x:c r="D46" s="5" t="str">
        <x:v>43</x:v>
      </x:c>
      <x:c r="E46" s="5" t="str">
        <x:v>DATABASE</x:v>
      </x:c>
      <x:c r="F46" s="5" t="str">
        <x:v>Do staff receive training to update collection documentation processes and digital information management?</x:v>
      </x:c>
      <x:c r="G46" s="5" t="str">
        <x:v>Multiple choice (one option)</x:v>
      </x:c>
      <x:c r="H46" s="5" t="str">
        <x:v>Museum documentation is understood to be an undervalued practice within collection management.</x:v>
      </x:c>
      <x:c r="I46" s="5" t="str">
        <x:v>Training refers to institutional training opportunities in digital information management and museum documentation.</x:v>
      </x:c>
      <x:c r="J46" s="5" t="str">
        <x:v>Receive no training</x:v>
      </x:c>
      <x:c r="K46" s="5" t="str">
        <x:v>Receive initial training</x:v>
      </x:c>
      <x:c r="L46" s="5" t="str">
        <x:v>Receive training without periodic updates</x:v>
      </x:c>
      <x:c r="M46" s="5" t="str">
        <x:v>Receive comprehensive training with periodic updates</x:v>
      </x:c>
    </x:row>
    <x:row r="47" ht="140" customHeight="1">
      <x:c r="A47" s="5" t="str">
        <x:v>---</x:v>
      </x:c>
      <x:c r="B47" s="5" t="str">
        <x:v>---</x:v>
      </x:c>
      <x:c r="C47" s="5" t="str">
        <x:v>---</x:v>
      </x:c>
      <x:c r="D47" s="5" t="str">
        <x:v>44</x:v>
      </x:c>
      <x:c r="E47" s="5" t="str">
        <x:v>DATABASE</x:v>
      </x:c>
      <x:c r="F47" s="5" t="str">
        <x:v>If so, how often?</x:v>
      </x:c>
      <x:c r="G47" s="5" t="str">
        <x:v>---</x:v>
      </x:c>
      <x:c r="H47" s="5" t="str">
        <x:v>Training focused on documentation rarely takes place.</x:v>
      </x:c>
      <x:c r="I47" s="5" t="str">
        <x:v>Determine whether staff training practices, where present, are also reflected in documentation practices.</x:v>
      </x:c>
      <x:c r="J47" s="5" t="str"/>
      <x:c r="K47" s="5" t="str"/>
      <x:c r="L47" s="5" t="str"/>
      <x:c r="M47" s="5" t="str"/>
    </x:row>
    <x:row r="48" ht="140" customHeight="1">
      <x:c r="A48" s="5" t="str">
        <x:v>---</x:v>
      </x:c>
      <x:c r="B48" s="5" t="str">
        <x:v>---</x:v>
      </x:c>
      <x:c r="C48" s="5" t="str">
        <x:v>---</x:v>
      </x:c>
      <x:c r="D48" s="5" t="str">
        <x:v>45</x:v>
      </x:c>
      <x:c r="E48" s="5" t="str">
        <x:v>DATABASE</x:v>
      </x:c>
      <x:c r="F48" s="5" t="str">
        <x:v>Is there any other relevant information about the database?</x:v>
      </x:c>
      <x:c r="G48" s="5" t="str">
        <x:v>Long-answer text</x:v>
      </x:c>
      <x:c r="H48" s="5" t="str">
        <x:v>---</x:v>
      </x:c>
      <x:c r="I48" s="5" t="str">
        <x:v>Add information on the topic that was not previously anticipated.</x:v>
      </x:c>
      <x:c r="J48" s="5" t="str"/>
      <x:c r="K48" s="5" t="str"/>
      <x:c r="L48" s="5" t="str"/>
      <x:c r="M48" s="5" t="str"/>
    </x:row>
    <x:row r="49" ht="140" customHeight="1">
      <x:c r="A49" s="5" t="n">
        <x:v>2</x:v>
      </x:c>
      <x:c r="B49" s="5" t="n">
        <x:v>2</x:v>
      </x:c>
      <x:c r="C49" s="5" t="n">
        <x:v>2</x:v>
      </x:c>
      <x:c r="D49" s="5" t="str">
        <x:v>46</x:v>
      </x:c>
      <x:c r="E49" s="5" t="str">
        <x:v>ACQUISITION AND DISPOSAL</x:v>
      </x:c>
      <x:c r="F49" s="5" t="str">
        <x:v>What percentage of the holdings has legally documented ownership?</x:v>
      </x:c>
      <x:c r="G49" s="5" t="str">
        <x:v>Multiple choice (one option)</x:v>
      </x:c>
      <x:c r="H49" s="5" t="str">
        <x:v>University collections do not have this type of documentation.</x:v>
      </x:c>
      <x:c r="I49" s="5" t="str">
        <x:v>Ownership rights: the collection has legally documented rights to its holdings (owned, loan for use, or loan). Test whether university collections, because of their history, lack donation and acquisition documents for all items.</x:v>
      </x:c>
      <x:c r="J49" s="5" t="str">
        <x:v>Ownership is not legally documented</x:v>
      </x:c>
      <x:c r="K49" s="5" t="str">
        <x:v>10% to 50% has legally documented ownership</x:v>
      </x:c>
      <x:c r="L49" s="5" t="str">
        <x:v>60% to 90% has legally documented ownership</x:v>
      </x:c>
      <x:c r="M49" s="5" t="str">
        <x:v>100% has legally documented ownership</x:v>
      </x:c>
    </x:row>
    <x:row r="50" ht="140" customHeight="1">
      <x:c r="A50" s="5" t="n">
        <x:v>3</x:v>
      </x:c>
      <x:c r="B50" s="5" t="n">
        <x:v>2</x:v>
      </x:c>
      <x:c r="C50" s="5" t="n">
        <x:v>3</x:v>
      </x:c>
      <x:c r="D50" s="5" t="str">
        <x:v>47</x:v>
      </x:c>
      <x:c r="E50" s="5" t="str">
        <x:v>ACQUISITION AND DISPOSAL</x:v>
      </x:c>
      <x:c r="F50" s="5" t="str">
        <x:v>Is there an acquisition and disposal policy?</x:v>
      </x:c>
      <x:c r="G50" s="5" t="str">
        <x:v>Multiple choice (one option)</x:v>
      </x:c>
      <x:c r="H50" s="5" t="str">
        <x:v>These collections do not commonly have acquisition and disposal policies.</x:v>
      </x:c>
      <x:c r="I50" s="5" t="str">
        <x:v>Determine how acquisition works in institutions without such a policy. Determine whether disposal is common in these collections.</x:v>
      </x:c>
      <x:c r="J50" s="5" t="str">
        <x:v>Has neither a disposal nor an acquisition policy</x:v>
      </x:c>
      <x:c r="K50" s="5" t="str">
        <x:v>Has only one of the two</x:v>
      </x:c>
      <x:c r="L50" s="5" t="str">
        <x:v>Has both</x:v>
      </x:c>
      <x:c r="M50" s="5" t="str">
        <x:v>Has both and follows them correctly</x:v>
      </x:c>
    </x:row>
    <x:row r="51" ht="140" customHeight="1">
      <x:c r="A51" s="5" t="str">
        <x:v>---</x:v>
      </x:c>
      <x:c r="B51" s="5" t="str">
        <x:v>---</x:v>
      </x:c>
      <x:c r="C51" s="5" t="str">
        <x:v>---</x:v>
      </x:c>
      <x:c r="D51" s="5" t="str">
        <x:v>48</x:v>
      </x:c>
      <x:c r="E51" s="5" t="str">
        <x:v>ACQUISITION AND DISPOSAL</x:v>
      </x:c>
      <x:c r="F51" s="5" t="str">
        <x:v>-- If not, explain the difficulties.</x:v>
      </x:c>
      <x:c r="G51" s="5" t="str">
        <x:v>Long-answer text</x:v>
      </x:c>
      <x:c r="H51" s="5" t="str">
        <x:v>The ongoing addition of items to collections is due to frequent undergraduate fieldwork.</x:v>
      </x:c>
      <x:c r="I51" s="5" t="str">
        <x:v>Demonstrate that a continually growing collection needs an acquisition and disposal methodology and policy.</x:v>
      </x:c>
      <x:c r="J51" s="5" t="str"/>
      <x:c r="K51" s="5" t="str"/>
      <x:c r="L51" s="5" t="str"/>
      <x:c r="M51" s="5" t="str"/>
    </x:row>
    <x:row r="52" ht="140" customHeight="1">
      <x:c r="A52" s="5" t="str">
        <x:v>---</x:v>
      </x:c>
      <x:c r="B52" s="5" t="str">
        <x:v>---</x:v>
      </x:c>
      <x:c r="C52" s="5" t="str">
        <x:v>---</x:v>
      </x:c>
      <x:c r="D52" s="5" t="str">
        <x:v>49</x:v>
      </x:c>
      <x:c r="E52" s="5" t="str">
        <x:v>ACQUISITION AND DISPOSAL</x:v>
      </x:c>
      <x:c r="F52" s="5" t="str">
        <x:v>How are acquisitions made?</x:v>
      </x:c>
      <x:c r="G52" s="5" t="str">
        <x:v>Multiple choice (multiple options)</x:v>
      </x:c>
      <x:c r="H52" s="5" t="str">
        <x:v>Fieldwork and donations are the main forms of acquisition.</x:v>
      </x:c>
      <x:c r="I52" s="5" t="str">
        <x:v>Describe the main forms of acquisition.</x:v>
      </x:c>
      <x:c r="J52" s="5" t="str"/>
      <x:c r="K52" s="5" t="str"/>
      <x:c r="L52" s="5" t="str"/>
      <x:c r="M52" s="5" t="str"/>
    </x:row>
    <x:row r="53" ht="140" customHeight="1">
      <x:c r="A53" s="5" t="str">
        <x:v>---</x:v>
      </x:c>
      <x:c r="B53" s="5" t="str">
        <x:v>---</x:v>
      </x:c>
      <x:c r="C53" s="5" t="str">
        <x:v>---</x:v>
      </x:c>
      <x:c r="D53" s="5" t="str">
        <x:v>50</x:v>
      </x:c>
      <x:c r="E53" s="5" t="str">
        <x:v>ACQUISITION AND DISPOSAL</x:v>
      </x:c>
      <x:c r="F53" s="5" t="str">
        <x:v>Is there any other relevant information about acquisition and disposal?</x:v>
      </x:c>
      <x:c r="G53" s="5" t="str">
        <x:v>Long-answer text</x:v>
      </x:c>
      <x:c r="H53" s="5" t="str">
        <x:v>---</x:v>
      </x:c>
      <x:c r="I53" s="5" t="str">
        <x:v>Add information on the topic that was not previously anticipated.</x:v>
      </x:c>
      <x:c r="J53" s="5" t="str"/>
      <x:c r="K53" s="5" t="str"/>
      <x:c r="L53" s="5" t="str"/>
      <x:c r="M53" s="5" t="str"/>
    </x:row>
    <x:row r="54" ht="140" customHeight="1">
      <x:c r="A54" s="5" t="n">
        <x:v>3</x:v>
      </x:c>
      <x:c r="B54" s="5" t="n">
        <x:v>1</x:v>
      </x:c>
      <x:c r="C54" s="5" t="n">
        <x:v>3</x:v>
      </x:c>
      <x:c r="D54" s="5" t="str">
        <x:v>51</x:v>
      </x:c>
      <x:c r="E54" s="5" t="str">
        <x:v>RESTORATION, PREPARATION AND SCIENTIFIC ANALYSIS</x:v>
      </x:c>
      <x:c r="F54" s="5" t="str">
        <x:v>Are restoration and specimen preparation procedures documented?</x:v>
      </x:c>
      <x:c r="G54" s="5" t="str">
        <x:v>Multiple choice (one option)</x:v>
      </x:c>
      <x:c r="H54" s="5" t="str">
        <x:v>Although common in heritage work, actions involving items in scientific collections stop being documented at the inventory stage.</x:v>
      </x:c>
      <x:c r="I54" s="5" t="str">
        <x:v>Determine whether collections supported by museum institutions document these procedures differently from other collections.</x:v>
      </x:c>
      <x:c r="J54" s="5" t="str">
        <x:v>No restoration takes place or it is not documented</x:v>
      </x:c>
      <x:c r="K54" s="5" t="str">
        <x:v>Procedures are documented</x:v>
      </x:c>
      <x:c r="L54" s="5" t="str">
        <x:v>Procedures are documented in detail but not attached to the item record</x:v>
      </x:c>
      <x:c r="M54" s="5" t="str">
        <x:v>Procedures are correctly documented with full details and attached to the item record</x:v>
      </x:c>
    </x:row>
    <x:row r="55" ht="140" customHeight="1">
      <x:c r="A55" s="5" t="n">
        <x:v>2</x:v>
      </x:c>
      <x:c r="B55" s="5" t="n">
        <x:v>2</x:v>
      </x:c>
      <x:c r="C55" s="5" t="n">
        <x:v>2</x:v>
      </x:c>
      <x:c r="D55" s="5" t="str">
        <x:v>52</x:v>
      </x:c>
      <x:c r="E55" s="5" t="str">
        <x:v>RESTORATION, PREPARATION AND SCIENTIFIC ANALYSIS</x:v>
      </x:c>
      <x:c r="F55" s="5" t="str">
        <x:v>Why are restoration and preparation procedures not documented?</x:v>
      </x:c>
      <x:c r="G55" s="5" t="str">
        <x:v>Free response</x:v>
      </x:c>
      <x:c r="H55" s="5" t="str">
        <x:v>Although the curator understands the importance of the operation, documenting it is not recognized as part of item preservation.</x:v>
      </x:c>
      <x:c r="I55" s="5" t="str">
        <x:v>Quantitatively assess the importance assigned to invasive procedures for item preservation.</x:v>
      </x:c>
      <x:c r="J55" s="5" t="str">
        <x:v>Does not exist</x:v>
      </x:c>
      <x:c r="K55" s="5" t="str">
        <x:v>Exists or is still in progress</x:v>
      </x:c>
      <x:c r="L55" s="5" t="str">
        <x:v>Exists but is seldom followed</x:v>
      </x:c>
      <x:c r="M55" s="5" t="str">
        <x:v>Exists and is consistently followed</x:v>
      </x:c>
    </x:row>
    <x:row r="56" ht="140" customHeight="1">
      <x:c r="A56" s="5" t="n">
        <x:v>3</x:v>
      </x:c>
      <x:c r="B56" s="5" t="n">
        <x:v>2</x:v>
      </x:c>
      <x:c r="C56" s="5" t="n">
        <x:v>2</x:v>
      </x:c>
      <x:c r="D56" s="5" t="str">
        <x:v>53</x:v>
      </x:c>
      <x:c r="E56" s="5" t="str">
        <x:v>RESTORATION, PREPARATION AND SCIENTIFIC ANALYSIS</x:v>
      </x:c>
      <x:c r="F56" s="5" t="str">
        <x:v>Is there a policy for research use?</x:v>
      </x:c>
      <x:c r="G56" s="5" t="str">
        <x:v>Multiple choice (one option)</x:v>
      </x:c>
      <x:c r="H56" s="5" t="str">
        <x:v>Scientific collections mainly serve academic research.</x:v>
      </x:c>
      <x:c r="I56" s="5" t="str">
        <x:v>Identify whether any documentation regulates collection use.</x:v>
      </x:c>
      <x:c r="J56" s="5" t="str">
        <x:v>Does not exist</x:v>
      </x:c>
      <x:c r="K56" s="5" t="str">
        <x:v>Exists or is still in progress</x:v>
      </x:c>
      <x:c r="L56" s="5" t="str">
        <x:v>Exists but is seldom followed</x:v>
      </x:c>
      <x:c r="M56" s="5" t="str">
        <x:v>Exists and is consistently followed</x:v>
      </x:c>
    </x:row>
    <x:row r="57" ht="140" customHeight="1">
      <x:c r="A57" s="5" t="str">
        <x:v>---</x:v>
      </x:c>
      <x:c r="B57" s="5" t="str">
        <x:v>---</x:v>
      </x:c>
      <x:c r="C57" s="5" t="str">
        <x:v>---</x:v>
      </x:c>
      <x:c r="D57" s="5" t="str">
        <x:v>54</x:v>
      </x:c>
      <x:c r="E57" s="5" t="str">
        <x:v>RESTORATION, PREPARATION AND SCIENTIFIC ANALYSIS</x:v>
      </x:c>
      <x:c r="F57" s="5" t="str">
        <x:v>What is the procedure when a researcher needs to perform a scientific analysis?</x:v>
      </x:c>
      <x:c r="G57" s="5" t="str">
        <x:v>Long-answer text</x:v>
      </x:c>
      <x:c r="H57" s="5" t="str">
        <x:v>Case-by-case analysis is the most widely used method.</x:v>
      </x:c>
      <x:c r="I57" s="5" t="str">
        <x:v>Determine whether the most common method considers the tension between preservation needs and scientific advancement in the field.</x:v>
      </x:c>
      <x:c r="J57" s="5" t="str"/>
      <x:c r="K57" s="5" t="str"/>
      <x:c r="L57" s="5" t="str"/>
      <x:c r="M57" s="5" t="str"/>
    </x:row>
    <x:row r="58" ht="140" customHeight="1">
      <x:c r="A58" s="5" t="str">
        <x:v>---</x:v>
      </x:c>
      <x:c r="B58" s="5" t="str">
        <x:v>---</x:v>
      </x:c>
      <x:c r="C58" s="5" t="str">
        <x:v>---</x:v>
      </x:c>
      <x:c r="D58" s="5" t="str">
        <x:v>55</x:v>
      </x:c>
      <x:c r="E58" s="5" t="str">
        <x:v>RESTORATION, PREPARATION AND SCIENTIFIC ANALYSIS</x:v>
      </x:c>
      <x:c r="F58" s="5" t="str">
        <x:v>Is there any other relevant information about preparation and analysis?</x:v>
      </x:c>
      <x:c r="G58" s="5" t="str">
        <x:v>Long-answer text</x:v>
      </x:c>
      <x:c r="H58" s="5" t="str">
        <x:v>---</x:v>
      </x:c>
      <x:c r="I58" s="5" t="str">
        <x:v>Add information on the topic that was not previously anticipated.</x:v>
      </x:c>
      <x:c r="J58" s="5" t="str"/>
      <x:c r="K58" s="5" t="str"/>
      <x:c r="L58" s="5" t="str"/>
      <x:c r="M58" s="5" t="str"/>
    </x:row>
    <x:row r="59" ht="140" customHeight="1">
      <x:c r="A59" s="5" t="n">
        <x:v>3</x:v>
      </x:c>
      <x:c r="B59" s="5" t="n">
        <x:v>1</x:v>
      </x:c>
      <x:c r="C59" s="5" t="n">
        <x:v>3</x:v>
      </x:c>
      <x:c r="D59" s="5" t="str">
        <x:v>56</x:v>
      </x:c>
      <x:c r="E59" s="5" t="str">
        <x:v>SIGNIFICANCE ASSESSMENT</x:v>
      </x:c>
      <x:c r="F59" s="5" t="str">
        <x:v>Are there publications/internal documents discussing the values attributed to this collection?</x:v>
      </x:c>
      <x:c r="G59" s="5" t="str">
        <x:v>Multiple choice (one option)</x:v>
      </x:c>
      <x:c r="H59" s="5" t="str">
        <x:v>The most common documents are produced at graduate level.</x:v>
      </x:c>
      <x:c r="I59" s="5" t="str">
        <x:v>Determine whether significance assessment is planned.</x:v>
      </x:c>
      <x:c r="J59" s="5" t="str">
        <x:v>There are no documents</x:v>
      </x:c>
      <x:c r="K59" s="5" t="str">
        <x:v>There are documents</x:v>
      </x:c>
      <x:c r="L59" s="5" t="str">
        <x:v>There are documents but they are unpublished</x:v>
      </x:c>
      <x:c r="M59" s="5" t="str">
        <x:v>There are published documents</x:v>
      </x:c>
    </x:row>
    <x:row r="60" ht="140" customHeight="1">
      <x:c r="A60" s="5" t="str">
        <x:v>---</x:v>
      </x:c>
      <x:c r="B60" s="5" t="str">
        <x:v>---</x:v>
      </x:c>
      <x:c r="C60" s="5" t="str">
        <x:v>---</x:v>
      </x:c>
      <x:c r="D60" s="5" t="str">
        <x:v>57</x:v>
      </x:c>
      <x:c r="E60" s="5" t="str">
        <x:v>SIGNIFICANCE ASSESSMENT</x:v>
      </x:c>
      <x:c r="F60" s="5" t="str">
        <x:v>--- If so, which ones?</x:v>
      </x:c>
      <x:c r="G60" s="5" t="str">
        <x:v>Long-answer text</x:v>
      </x:c>
      <x:c r="H60" s="5" t="str">
        <x:v>---</x:v>
      </x:c>
      <x:c r="I60" s="5" t="str">
        <x:v>Identify the significance assessment and outreach methods used.</x:v>
      </x:c>
      <x:c r="J60" s="5" t="str"/>
      <x:c r="K60" s="5" t="str"/>
      <x:c r="L60" s="5" t="str"/>
      <x:c r="M60" s="5" t="str"/>
    </x:row>
    <x:row r="61" ht="140" customHeight="1">
      <x:c r="A61" s="5" t="n">
        <x:v>3</x:v>
      </x:c>
      <x:c r="B61" s="5" t="n">
        <x:v>2</x:v>
      </x:c>
      <x:c r="C61" s="5" t="n">
        <x:v>3</x:v>
      </x:c>
      <x:c r="D61" s="5" t="str">
        <x:v>58</x:v>
      </x:c>
      <x:c r="E61" s="5" t="str">
        <x:v>SIGNIFICANCE ASSESSMENT</x:v>
      </x:c>
      <x:c r="F61" s="5" t="str">
        <x:v>Who carries out significance assessment/outreach?</x:v>
      </x:c>
      <x:c r="G61" s="5" t="str">
        <x:v>Short-answer text</x:v>
      </x:c>
      <x:c r="H61" s="5" t="str">
        <x:v>Collections with integrated management have more active forms of significance assessment.</x:v>
      </x:c>
      <x:c r="I61" s="5" t="str">
        <x:v>Identify who is responsible for this activity.</x:v>
      </x:c>
      <x:c r="J61" s="5" t="str">
        <x:v>Nobody does this</x:v>
      </x:c>
      <x:c r="K61" s="5" t="str">
        <x:v>Curators or collection volunteers/scholarship holders and researchers</x:v>
      </x:c>
      <x:c r="L61" s="5" t="str">
        <x:v>The responsible institution or university</x:v>
      </x:c>
      <x:c r="M61" s="5" t="str">
        <x:v>Curators, volunteers and scholarship holders as well as the institution and university</x:v>
      </x:c>
    </x:row>
    <x:row r="62" ht="140" customHeight="1">
      <x:c r="A62" s="5" t="str">
        <x:v>---</x:v>
      </x:c>
      <x:c r="B62" s="5" t="str">
        <x:v>---</x:v>
      </x:c>
      <x:c r="C62" s="5" t="str">
        <x:v>---</x:v>
      </x:c>
      <x:c r="D62" s="5" t="str">
        <x:v>59</x:v>
      </x:c>
      <x:c r="E62" s="5" t="str">
        <x:v>SIGNIFICANCE ASSESSMENT</x:v>
      </x:c>
      <x:c r="F62" s="5" t="str">
        <x:v>Is there any other relevant information about collection significance assessment?</x:v>
      </x:c>
      <x:c r="G62" s="5" t="str">
        <x:v>Long-answer text</x:v>
      </x:c>
      <x:c r="H62" s="5" t="str">
        <x:v>---</x:v>
      </x:c>
      <x:c r="I62" s="5" t="str">
        <x:v>Add information on the topic that was not previously anticipated.</x:v>
      </x:c>
      <x:c r="J62" s="5" t="str"/>
      <x:c r="K62" s="5" t="str"/>
      <x:c r="L62" s="5" t="str"/>
      <x:c r="M62" s="5" t="str"/>
    </x:row>
    <x:row r="63" ht="140" customHeight="1">
      <x:c r="A63" s="5" t="n">
        <x:v>3</x:v>
      </x:c>
      <x:c r="B63" s="5" t="n">
        <x:v>1</x:v>
      </x:c>
      <x:c r="C63" s="5" t="n">
        <x:v>3</x:v>
      </x:c>
      <x:c r="D63" s="5" t="str">
        <x:v>60</x:v>
      </x:c>
      <x:c r="E63" s="5" t="str">
        <x:v>OUTREACH</x:v>
      </x:c>
      <x:c r="F63" s="5" t="str">
        <x:v>Does the collection make its holdings available online?</x:v>
      </x:c>
      <x:c r="G63" s="5" t="str">
        <x:v>Multiple choice (one option)</x:v>
      </x:c>
      <x:c r="H63" s="5" t="str">
        <x:v>Over the last two years, most collections have undertaken activities to make their holdings available online.</x:v>
      </x:c>
      <x:c r="I63" s="5" t="str">
        <x:v>Online access to holdings: determine whether and how the collection makes holdings available online. Identify the existence and format of a digital collection repository.</x:v>
      </x:c>
      <x:c r="J63" s="5" t="str">
        <x:v>Does not make holdings available</x:v>
      </x:c>
      <x:c r="K63" s="5" t="str">
        <x:v>In progress or makes holdings available</x:v>
      </x:c>
      <x:c r="L63" s="5" t="str">
        <x:v>Makes holdings available on social media, websites and other platforms without information updates</x:v>
      </x:c>
      <x:c r="M63" s="5" t="str">
        <x:v>Makes holdings available on various platforms with complete information and updates</x:v>
      </x:c>
    </x:row>
    <x:row r="64" ht="140" customHeight="1">
      <x:c r="A64" s="5" t="n">
        <x:v>3</x:v>
      </x:c>
      <x:c r="B64" s="5" t="n">
        <x:v>1</x:v>
      </x:c>
      <x:c r="C64" s="5" t="n">
        <x:v>3</x:v>
      </x:c>
      <x:c r="D64" s="5" t="str">
        <x:v>61</x:v>
      </x:c>
      <x:c r="E64" s="5" t="str">
        <x:v>OUTREACH</x:v>
      </x:c>
      <x:c r="F64" s="5" t="str">
        <x:v>Is there a collection outreach policy?</x:v>
      </x:c>
      <x:c r="G64" s="5" t="str">
        <x:v>Multiple choice (one option)</x:v>
      </x:c>
      <x:c r="H64" s="5" t="str">
        <x:v>Outreach for scientific collections is not planned.</x:v>
      </x:c>
      <x:c r="I64" s="5" t="str">
        <x:v>Determine whether significance assessment/outreach is planned or simply depends on who manages the collection.</x:v>
      </x:c>
      <x:c r="J64" s="5" t="str">
        <x:v>Does not exist</x:v>
      </x:c>
      <x:c r="K64" s="5" t="str">
        <x:v>Exists</x:v>
      </x:c>
      <x:c r="L64" s="5" t="str">
        <x:v>Exists and is planned, but with little public interaction</x:v>
      </x:c>
      <x:c r="M64" s="5" t="str">
        <x:v>Exists and includes planning, updates and interaction</x:v>
      </x:c>
    </x:row>
    <x:row r="65" ht="140" customHeight="1">
      <x:c r="A65" s="5" t="n">
        <x:v>3</x:v>
      </x:c>
      <x:c r="B65" s="5" t="n">
        <x:v>3</x:v>
      </x:c>
      <x:c r="C65" s="5" t="n">
        <x:v>3</x:v>
      </x:c>
      <x:c r="D65" s="5" t="str">
        <x:v>62</x:v>
      </x:c>
      <x:c r="E65" s="5" t="str">
        <x:v>OUTREACH</x:v>
      </x:c>
      <x:c r="F65" s="5" t="str">
        <x:v>Does the collection have an institutional website? Is it up to date?</x:v>
      </x:c>
      <x:c r="G65" s="5" t="str">
        <x:v>Multiple choice (one option)</x:v>
      </x:c>
      <x:c r="H65" s="5" t="str">
        <x:v>Most collections do not have an institutional website. Where present, they are mentions within other websites.</x:v>
      </x:c>
      <x:c r="I65" s="5" t="str">
        <x:v>Institutional website: identify whether the collection has an established and updated institutional website. Check whether institutional websites are collection outreach tools.</x:v>
      </x:c>
      <x:c r="J65" s="5" t="str">
        <x:v>Has no website</x:v>
      </x:c>
      <x:c r="K65" s="5" t="str">
        <x:v>In progress</x:v>
      </x:c>
      <x:c r="L65" s="5" t="str">
        <x:v>Has a website but cannot say whether it is up to date, or it belongs to the responsible institution rather than the collection</x:v>
      </x:c>
      <x:c r="M65" s="5" t="str">
        <x:v>Has an up-to-date website</x:v>
      </x:c>
    </x:row>
    <x:row r="66" ht="140" customHeight="1">
      <x:c r="A66" s="5" t="n">
        <x:v>3</x:v>
      </x:c>
      <x:c r="B66" s="5" t="n">
        <x:v>1</x:v>
      </x:c>
      <x:c r="C66" s="5" t="n">
        <x:v>3</x:v>
      </x:c>
      <x:c r="D66" s="5" t="str">
        <x:v>63</x:v>
      </x:c>
      <x:c r="E66" s="5" t="str">
        <x:v>OUTREACH</x:v>
      </x:c>
      <x:c r="F66" s="5" t="str">
        <x:v>How is outreach carried out?</x:v>
      </x:c>
      <x:c r="G66" s="5" t="str">
        <x:v>Long-answer text</x:v>
      </x:c>
      <x:c r="H66" s="5" t="str">
        <x:v>Outreach among peers (within the university), to students and to the general public is not an established activity in these collections.</x:v>
      </x:c>
      <x:c r="I66" s="5" t="str">
        <x:v>Besides exhibitions in collections supported by museum institutions, identify other significance assessment/outreach activities.</x:v>
      </x:c>
      <x:c r="J66" s="5" t="str">
        <x:v>Outreach is carried out</x:v>
      </x:c>
      <x:c r="K66" s="5" t="str">
        <x:v>Outreach is carried out only through one social network, up to two social media platforms, or word of mouth</x:v>
      </x:c>
      <x:c r="L66" s="5" t="str">
        <x:v>Outreach is carried out through several social networks</x:v>
      </x:c>
      <x:c r="M66" s="5" t="str">
        <x:v>Outreach is carried out through social networks with updates and public interaction, posters and other methods</x:v>
      </x:c>
    </x:row>
    <x:row r="67" ht="140" customHeight="1">
      <x:c r="A67" s="5" t="n">
        <x:v>3</x:v>
      </x:c>
      <x:c r="B67" s="5" t="n">
        <x:v>2</x:v>
      </x:c>
      <x:c r="C67" s="5" t="n">
        <x:v>3</x:v>
      </x:c>
      <x:c r="D67" s="5" t="str">
        <x:v>64</x:v>
      </x:c>
      <x:c r="E67" s="5" t="str">
        <x:v>OUTREACH</x:v>
      </x:c>
      <x:c r="F67" s="5" t="str">
        <x:v>Does the collection hold image rights for its holdings?</x:v>
      </x:c>
      <x:c r="G67" s="5" t="str">
        <x:v>Multiple choice (one option)</x:v>
      </x:c>
      <x:c r="H67" s="5" t="str">
        <x:v>Legal issues concerning image rights are increasingly discussed; public institutions may handle them in various ways.</x:v>
      </x:c>
      <x:c r="I67" s="5" t="str">
        <x:v>Determine the percentage of holdings whose images the collection has the right to use.</x:v>
      </x:c>
      <x:c r="J67" s="5" t="str">
        <x:v>Has no image rights or considers them unnecessary</x:v>
      </x:c>
      <x:c r="K67" s="5" t="str">
        <x:v>Has no image rights because it cannot find a responsible person to sign collection documents (for donations or loans of holdings)</x:v>
      </x:c>
      <x:c r="L67" s="5" t="str">
        <x:v>Has image rights but does not control the necessary documentation (not formalized)</x:v>
      </x:c>
      <x:c r="M67" s="5" t="str">
        <x:v>Has image rights and the necessary documentation to avoid bureaucratic problems</x:v>
      </x:c>
    </x:row>
    <x:row r="68" ht="140" customHeight="1">
      <x:c r="A68" s="5" t="str">
        <x:v>---</x:v>
      </x:c>
      <x:c r="B68" s="5" t="str">
        <x:v>---</x:v>
      </x:c>
      <x:c r="C68" s="5" t="str">
        <x:v>---</x:v>
      </x:c>
      <x:c r="D68" s="5" t="str">
        <x:v>65</x:v>
      </x:c>
      <x:c r="E68" s="5" t="str">
        <x:v>OUTREACH</x:v>
      </x:c>
      <x:c r="F68" s="5" t="str">
        <x:v>Is there any other relevant information about collection outreach?</x:v>
      </x:c>
      <x:c r="G68" s="5" t="str">
        <x:v>Long-answer text</x:v>
      </x:c>
      <x:c r="H68" s="5" t="str">
        <x:v>---</x:v>
      </x:c>
      <x:c r="I68" s="5" t="str">
        <x:v>Add information on the topic that was not previously anticipated.</x:v>
      </x:c>
      <x:c r="J68" s="5" t="str"/>
      <x:c r="K68" s="5" t="str"/>
      <x:c r="L68" s="5" t="str"/>
      <x:c r="M68" s="5" t="str"/>
    </x:row>
    <x:row r="69" ht="140" customHeight="1">
      <x:c r="A69" s="5" t="n">
        <x:v>3</x:v>
      </x:c>
      <x:c r="B69" s="5" t="n">
        <x:v>1</x:v>
      </x:c>
      <x:c r="C69" s="5" t="n">
        <x:v>3</x:v>
      </x:c>
      <x:c r="D69" s="5" t="str">
        <x:v>66</x:v>
      </x:c>
      <x:c r="E69" s="5" t="str">
        <x:v>OUTREACH</x:v>
      </x:c>
      <x:c r="F69" s="5" t="str">
        <x:v>Does the collection assess the impact of access to digital holdings, and how is this done?</x:v>
      </x:c>
      <x:c r="G69" s="5" t="str">
        <x:v>Long-answer text</x:v>
      </x:c>
      <x:c r="H69" s="5" t="str">
        <x:v>When holdings are publicized, parameters for measuring the tool's reach are not commonly used.</x:v>
      </x:c>
      <x:c r="I69" s="5" t="str">
        <x:v>Identify university methods for obtaining feedback on outreach.</x:v>
      </x:c>
      <x:c r="J69" s="5" t="str">
        <x:v>No feedback assessment method is used</x:v>
      </x:c>
      <x:c r="K69" s="5" t="str">
        <x:v>A method is used but results are not checked</x:v>
      </x:c>
      <x:c r="L69" s="5" t="str">
        <x:v>Assessment is carried out by checking posts</x:v>
      </x:c>
      <x:c r="M69" s="5" t="str">
        <x:v>Methods involving audience studies and information analysis are used periodically</x:v>
      </x:c>
    </x:row>
    <x:row r="70" ht="140" customHeight="1">
      <x:c r="A70" s="5" t="n">
        <x:v>2</x:v>
      </x:c>
      <x:c r="B70" s="5" t="n">
        <x:v>2</x:v>
      </x:c>
      <x:c r="C70" s="5" t="n">
        <x:v>2</x:v>
      </x:c>
      <x:c r="D70" s="5" t="str">
        <x:v>67</x:v>
      </x:c>
      <x:c r="E70" s="5" t="str">
        <x:v>OUTREACH</x:v>
      </x:c>
      <x:c r="F70" s="5" t="str">
        <x:v>Who is the target audience for outreach?</x:v>
      </x:c>
      <x:c r="G70" s="5" t="str">
        <x:v>Short-answer text</x:v>
      </x:c>
      <x:c r="H70" s="5" t="str">
        <x:v>Studying the target audience is a way to understand the community the collection serves, but audiences are not directly considered.</x:v>
      </x:c>
      <x:c r="I70" s="5" t="str">
        <x:v>Test whether target audiences are considered only generically in outreach activities.</x:v>
      </x:c>
      <x:c r="J70" s="5" t="str">
        <x:v>Has no specific target audience</x:v>
      </x:c>
      <x:c r="K70" s="5" t="str">
        <x:v>-</x:v>
      </x:c>
      <x:c r="L70" s="5" t="str">
        <x:v>Has a specific target audience but does not consider reaching other audiences</x:v>
      </x:c>
      <x:c r="M70" s="5" t="str">
        <x:v>Has a primary audience, usually familiar with the collection's subject area, and also considers secondary audiences to attract new visitors</x:v>
      </x:c>
    </x:row>
    <x:row r="71" ht="140" customHeight="1">
      <x:c r="A71" s="5" t="n">
        <x:v>3</x:v>
      </x:c>
      <x:c r="B71" s="5" t="n">
        <x:v>1</x:v>
      </x:c>
      <x:c r="C71" s="5" t="n">
        <x:v>3</x:v>
      </x:c>
      <x:c r="D71" s="5" t="str">
        <x:v>68</x:v>
      </x:c>
      <x:c r="E71" s="5" t="str">
        <x:v>ACCESS</x:v>
      </x:c>
      <x:c r="F71" s="5" t="str">
        <x:v>What is the annual number of visitors?</x:v>
      </x:c>
      <x:c r="G71" s="5" t="str">
        <x:v>Short-answer text</x:v>
      </x:c>
      <x:c r="H71" s="5" t="str">
        <x:v>This number can characterize the institution's social impact and ability to engage its audiences.</x:v>
      </x:c>
      <x:c r="I71" s="5" t="str">
        <x:v>Quantify visitor access to these collections and justify their existence to the community they serve.</x:v>
      </x:c>
      <x:c r="J71" s="5" t="str">
        <x:v>There is no record</x:v>
      </x:c>
      <x:c r="K71" s="5" t="str">
        <x:v>Only online visits are counted</x:v>
      </x:c>
      <x:c r="L71" s="5" t="str">
        <x:v>There is a record but it is not comprehensive/complete</x:v>
      </x:c>
      <x:c r="M71" s="5" t="str">
        <x:v>There is a comprehensive/complete record of in-person and online visits</x:v>
      </x:c>
    </x:row>
    <x:row r="72" ht="140" customHeight="1">
      <x:c r="A72" s="5" t="n">
        <x:v>3</x:v>
      </x:c>
      <x:c r="B72" s="5" t="n">
        <x:v>2</x:v>
      </x:c>
      <x:c r="C72" s="5" t="n">
        <x:v>2</x:v>
      </x:c>
      <x:c r="D72" s="5" t="str">
        <x:v>69</x:v>
      </x:c>
      <x:c r="E72" s="5" t="str">
        <x:v>ACCESS</x:v>
      </x:c>
      <x:c r="F72" s="5" t="str">
        <x:v>How is this number measured?</x:v>
      </x:c>
      <x:c r="G72" s="5" t="str">
        <x:v>Long-answer text</x:v>
      </x:c>
      <x:c r="H72" s="5" t="str">
        <x:v>Measurement parameters are simple and do not collect additional data.</x:v>
      </x:c>
      <x:c r="I72" s="5" t="str">
        <x:v>Test whether access, when recorded, is mostly documented through signatures in a visitors' book.</x:v>
      </x:c>
      <x:c r="J72" s="5" t="str">
        <x:v>It is not measured</x:v>
      </x:c>
      <x:c r="K72" s="5" t="str">
        <x:v>In-person and online visitors are occasionally counted, but there are no documents or counting is infrequent</x:v>
      </x:c>
      <x:c r="L72" s="5" t="str">
        <x:v>Visitors' book signatures are counted and online visitor numbers are checked on the website frequently</x:v>
      </x:c>
      <x:c r="M72" s="5" t="str">
        <x:v>Counting uses the visitors' book, collection website access, school visits, etc.; everything is documented to quantify collection visitors</x:v>
      </x:c>
    </x:row>
    <x:row r="73" ht="140" customHeight="1">
      <x:c r="A73" s="5" t="n">
        <x:v>3</x:v>
      </x:c>
      <x:c r="B73" s="5" t="n">
        <x:v>1</x:v>
      </x:c>
      <x:c r="C73" s="5" t="n">
        <x:v>3</x:v>
      </x:c>
      <x:c r="D73" s="5" t="str">
        <x:v>70</x:v>
      </x:c>
      <x:c r="E73" s="5" t="str">
        <x:v>ACCESS</x:v>
      </x:c>
      <x:c r="F73" s="5" t="str">
        <x:v>How are visitors welcomed?</x:v>
      </x:c>
      <x:c r="G73" s="5" t="str">
        <x:v>Long-answer text</x:v>
      </x:c>
      <x:c r="H73" s="5" t="str">
        <x:v>A professional is rarely available to welcome walk-in visitors.</x:v>
      </x:c>
      <x:c r="I73" s="5" t="str">
        <x:v>Identify solutions to the shortage of collection staff.</x:v>
      </x:c>
      <x:c r="J73" s="5" t="str">
        <x:v>There is no visitor reception</x:v>
      </x:c>
      <x:c r="K73" s="5" t="str">
        <x:v>There is visitor reception but it does not accommodate all visitor types</x:v>
      </x:c>
      <x:c r="L73" s="5" t="str">
        <x:v>Reception is only online through the website, email or social media</x:v>
      </x:c>
      <x:c r="M73" s="5" t="str">
        <x:v>There is reception for all visitors</x:v>
      </x:c>
    </x:row>
    <x:row r="74" ht="140" customHeight="1">
      <x:c r="A74" s="5" t="n">
        <x:v>2</x:v>
      </x:c>
      <x:c r="B74" s="5" t="n">
        <x:v>1</x:v>
      </x:c>
      <x:c r="C74" s="5" t="n">
        <x:v>2</x:v>
      </x:c>
      <x:c r="D74" s="5" t="str">
        <x:v>71</x:v>
      </x:c>
      <x:c r="E74" s="5" t="str">
        <x:v>ACCESS</x:v>
      </x:c>
      <x:c r="F74" s="5" t="str">
        <x:v>Is anyone available to answer questions?</x:v>
      </x:c>
      <x:c r="G74" s="5" t="str">
        <x:v>Multiple choice (one option)</x:v>
      </x:c>
      <x:c r="H74" s="5" t="str">
        <x:v>The exhibitions housing these collections usually have no dedicated public-facing staff.</x:v>
      </x:c>
      <x:c r="I74" s="5" t="str">
        <x:v>Show that collection managers work across all areas and therefore cannot always give sufficient attention to every activity.</x:v>
      </x:c>
      <x:c r="J74" s="5" t="str">
        <x:v>Nobody is available</x:v>
      </x:c>
      <x:c r="K74" s="5" t="str">
        <x:v>People are available</x:v>
      </x:c>
      <x:c r="L74" s="5" t="str">
        <x:v>Only by email</x:v>
      </x:c>
      <x:c r="M74" s="5" t="str">
        <x:v>People are available and trained to assist all audiences, in person and online, including people with disabilities</x:v>
      </x:c>
    </x:row>
    <x:row r="75" ht="140" customHeight="1">
      <x:c r="A75" s="5" t="n">
        <x:v>3</x:v>
      </x:c>
      <x:c r="B75" s="5" t="n">
        <x:v>3</x:v>
      </x:c>
      <x:c r="C75" s="5" t="n">
        <x:v>3</x:v>
      </x:c>
      <x:c r="D75" s="5" t="str">
        <x:v>72</x:v>
      </x:c>
      <x:c r="E75" s="5" t="str">
        <x:v>ACCESS</x:v>
      </x:c>
      <x:c r="F75" s="5" t="str">
        <x:v>How is collection communication planned?</x:v>
      </x:c>
      <x:c r="G75" s="5" t="str">
        <x:v>Long-answer text</x:v>
      </x:c>
      <x:c r="H75" s="5" t="str">
        <x:v>Communication policies are not new, but universities have communication practices rather than policies.</x:v>
      </x:c>
      <x:c r="I75" s="5" t="str">
        <x:v>List good practices for communicating collections.</x:v>
      </x:c>
      <x:c r="J75" s="5" t="str">
        <x:v>Communication does not exist or there is no concern with developing it</x:v>
      </x:c>
      <x:c r="K75" s="5" t="str">
        <x:v>Communication consists only of outreach</x:v>
      </x:c>
      <x:c r="L75" s="5" t="str">
        <x:v>Communication uses exhibition design methods consistent with the collection/exhibition proposal and outreach methods</x:v>
      </x:c>
      <x:c r="M75" s="5" t="str">
        <x:v>Communication begins with selecting holdings according to the intended public message, choosing exhibition design suited to the collection's composition, and encompassing all possible outreach methods</x:v>
      </x:c>
    </x:row>
    <x:row r="76" ht="140" customHeight="1">
      <x:c r="A76" s="5" t="n">
        <x:v>3</x:v>
      </x:c>
      <x:c r="B76" s="5" t="n">
        <x:v>3</x:v>
      </x:c>
      <x:c r="C76" s="5" t="n">
        <x:v>3</x:v>
      </x:c>
      <x:c r="D76" s="5" t="str">
        <x:v>73</x:v>
      </x:c>
      <x:c r="E76" s="5" t="str">
        <x:v>ACCESS</x:v>
      </x:c>
      <x:c r="F76" s="5" t="str">
        <x:v>How is accessibility planned?</x:v>
      </x:c>
      <x:c r="G76" s="5" t="str">
        <x:v>Long-answer text</x:v>
      </x:c>
      <x:c r="H76" s="5" t="str">
        <x:v>Accessibility policies are not new, but accessibility practices are rare within universities.</x:v>
      </x:c>
      <x:c r="I76" s="5" t="str">
        <x:v>Although the university has an advisory service for this purpose, collections do not work together to promote universal access.</x:v>
      </x:c>
      <x:c r="J76" s="5" t="str">
        <x:v>The institution has no planning that considers accessibility</x:v>
      </x:c>
      <x:c r="K76" s="5" t="str">
        <x:v>The institution considers only informational accessibility, i.e. outreach methods reaching beyond the collection's target audience</x:v>
      </x:c>
      <x:c r="L76" s="5" t="str">
        <x:v>The institution provides only physical accessibility, i.e. spaces accessible to people with physical disabilities</x:v>
      </x:c>
      <x:c r="M76" s="5" t="str">
        <x:v>The institution has an accessibility policy reaching as many audiences as possible, including people with physical, visual, hearing, intellectual, psychosocial and other disabilities</x:v>
      </x:c>
    </x:row>
    <x:row r="77" ht="140" customHeight="1">
      <x:c r="A77" s="5" t="n">
        <x:v>3</x:v>
      </x:c>
      <x:c r="B77" s="5" t="n">
        <x:v>3</x:v>
      </x:c>
      <x:c r="C77" s="5" t="n">
        <x:v>3</x:v>
      </x:c>
      <x:c r="D77" s="5" t="str">
        <x:v>74</x:v>
      </x:c>
      <x:c r="E77" s="5" t="str">
        <x:v>ACCESS</x:v>
      </x:c>
      <x:c r="F77" s="5" t="str">
        <x:v>What accessibility activities are planned?</x:v>
      </x:c>
      <x:c r="G77" s="5" t="str">
        <x:v>Long-answer text</x:v>
      </x:c>
      <x:c r="H77" s="5" t="str">
        <x:v>Accessibility activities, when present, are not included in the collection plan; they occur through partnerships or occasional initiatives.</x:v>
      </x:c>
      <x:c r="I77" s="5" t="str">
        <x:v>List good accessibility practices.</x:v>
      </x:c>
      <x:c r="J77" s="5" t="str">
        <x:v>There is no accessibility</x:v>
      </x:c>
      <x:c r="K77" s="5" t="str">
        <x:v>Activities occur only on request or when an activity is planned</x:v>
      </x:c>
      <x:c r="L77" s="5" t="str">
        <x:v>Activities are planned but do not cover all accessibility needs</x:v>
      </x:c>
      <x:c r="M77" s="5" t="str">
        <x:v>Planned activities include various possible forms of accessibility (more than 4)</x:v>
      </x:c>
    </x:row>
  </x:sheetData>
  <x:mergeCells>
    <x:mergeCell ref="A1:F1"/>
  </x:mergeCells>
  <x:pageMargins left="0.7" right="0.7" top="0.75" bottom="0.75" header="0.3" footer="0.3"/>
</x:worksheet>
</file>